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-120" windowWidth="15480" windowHeight="11640"/>
  </bookViews>
  <sheets>
    <sheet name="1 Year Budget" sheetId="17" r:id="rId1"/>
    <sheet name="2 Year Budget" sheetId="16" r:id="rId2"/>
    <sheet name="3 Year Budget" sheetId="15" r:id="rId3"/>
    <sheet name="4 Year Budget" sheetId="14" r:id="rId4"/>
    <sheet name="5 Year Budget" sheetId="9" r:id="rId5"/>
  </sheets>
  <calcPr calcId="145621"/>
</workbook>
</file>

<file path=xl/calcChain.xml><?xml version="1.0" encoding="utf-8"?>
<calcChain xmlns="http://schemas.openxmlformats.org/spreadsheetml/2006/main">
  <c r="N15" i="9" l="1"/>
  <c r="AX15" i="9"/>
  <c r="AT15" i="9"/>
  <c r="AP15" i="9"/>
  <c r="AL15" i="9"/>
  <c r="AH15" i="9"/>
  <c r="AC16" i="14" l="1"/>
  <c r="AC20" i="14" s="1"/>
  <c r="AC17" i="14" s="1"/>
  <c r="AC18" i="14" s="1"/>
  <c r="AG16" i="14"/>
  <c r="AK16" i="14"/>
  <c r="AK20" i="14" s="1"/>
  <c r="AK17" i="14" s="1"/>
  <c r="AK18" i="14" s="1"/>
  <c r="AO16" i="14"/>
  <c r="AG20" i="14"/>
  <c r="AG17" i="14" s="1"/>
  <c r="AG18" i="14" s="1"/>
  <c r="AO20" i="14"/>
  <c r="AO17" i="14" s="1"/>
  <c r="AO18" i="14" s="1"/>
  <c r="AF15" i="15"/>
  <c r="AB15" i="15"/>
  <c r="X15" i="15"/>
  <c r="X16" i="15" s="1"/>
  <c r="X20" i="15" s="1"/>
  <c r="X17" i="15" s="1"/>
  <c r="X18" i="15" s="1"/>
  <c r="AB16" i="15"/>
  <c r="AB20" i="15" s="1"/>
  <c r="AB17" i="15" s="1"/>
  <c r="AB18" i="15" s="1"/>
  <c r="AF16" i="15"/>
  <c r="AF20" i="15" s="1"/>
  <c r="AF17" i="15" s="1"/>
  <c r="AF18" i="15" s="1"/>
  <c r="W15" i="16"/>
  <c r="S15" i="16"/>
  <c r="S16" i="16" s="1"/>
  <c r="S20" i="16" s="1"/>
  <c r="S17" i="16" s="1"/>
  <c r="S18" i="16" s="1"/>
  <c r="W16" i="16"/>
  <c r="W20" i="16" s="1"/>
  <c r="W17" i="16" s="1"/>
  <c r="W18" i="16" s="1"/>
  <c r="K17" i="17"/>
  <c r="K18" i="17" s="1"/>
  <c r="K15" i="17"/>
  <c r="K16" i="17"/>
  <c r="K20" i="17" s="1"/>
  <c r="M4" i="14"/>
  <c r="M5" i="14"/>
  <c r="M6" i="14"/>
  <c r="M7" i="14"/>
  <c r="M3" i="14"/>
  <c r="L4" i="15"/>
  <c r="L5" i="15"/>
  <c r="L6" i="15"/>
  <c r="L7" i="15"/>
  <c r="L3" i="15"/>
  <c r="K4" i="16"/>
  <c r="K5" i="16"/>
  <c r="K6" i="16"/>
  <c r="K7" i="16"/>
  <c r="K3" i="16"/>
  <c r="G15" i="17"/>
  <c r="I7" i="17"/>
  <c r="J7" i="17" s="1"/>
  <c r="K7" i="17" s="1"/>
  <c r="E7" i="17"/>
  <c r="F7" i="17" s="1"/>
  <c r="I6" i="17"/>
  <c r="E6" i="17"/>
  <c r="I5" i="17"/>
  <c r="J5" i="17" s="1"/>
  <c r="K5" i="17" s="1"/>
  <c r="E5" i="17"/>
  <c r="I4" i="17"/>
  <c r="J4" i="17" s="1"/>
  <c r="E4" i="17"/>
  <c r="I3" i="17"/>
  <c r="J3" i="17" s="1"/>
  <c r="E3" i="17"/>
  <c r="I15" i="16"/>
  <c r="G15" i="16"/>
  <c r="J15" i="16" s="1"/>
  <c r="J10" i="16"/>
  <c r="Q7" i="16"/>
  <c r="E7" i="16"/>
  <c r="M7" i="16" s="1"/>
  <c r="Q6" i="16"/>
  <c r="U6" i="16" s="1"/>
  <c r="E6" i="16"/>
  <c r="M6" i="16" s="1"/>
  <c r="Q5" i="16"/>
  <c r="E5" i="16"/>
  <c r="Q4" i="16"/>
  <c r="U4" i="16" s="1"/>
  <c r="E4" i="16"/>
  <c r="Q3" i="16"/>
  <c r="R3" i="16" s="1"/>
  <c r="E3" i="16"/>
  <c r="F3" i="16" s="1"/>
  <c r="J15" i="15"/>
  <c r="I15" i="15"/>
  <c r="G15" i="15"/>
  <c r="K10" i="15"/>
  <c r="V7" i="15"/>
  <c r="W7" i="15" s="1"/>
  <c r="E7" i="15"/>
  <c r="N7" i="15" s="1"/>
  <c r="V6" i="15"/>
  <c r="E6" i="15"/>
  <c r="V5" i="15"/>
  <c r="W5" i="15" s="1"/>
  <c r="X5" i="15" s="1"/>
  <c r="E5" i="15"/>
  <c r="F5" i="15" s="1"/>
  <c r="V4" i="15"/>
  <c r="E4" i="15"/>
  <c r="V3" i="15"/>
  <c r="W3" i="15" s="1"/>
  <c r="E3" i="15"/>
  <c r="N3" i="15" s="1"/>
  <c r="K15" i="14"/>
  <c r="J15" i="14"/>
  <c r="I15" i="14"/>
  <c r="G15" i="14"/>
  <c r="L10" i="14"/>
  <c r="AA7" i="14"/>
  <c r="AB7" i="14" s="1"/>
  <c r="AC7" i="14" s="1"/>
  <c r="E7" i="14"/>
  <c r="F7" i="14" s="1"/>
  <c r="AA6" i="14"/>
  <c r="E6" i="14"/>
  <c r="O6" i="14" s="1"/>
  <c r="AA5" i="14"/>
  <c r="AB5" i="14" s="1"/>
  <c r="E5" i="14"/>
  <c r="O5" i="14" s="1"/>
  <c r="AA4" i="14"/>
  <c r="AB4" i="14" s="1"/>
  <c r="E4" i="14"/>
  <c r="O4" i="14" s="1"/>
  <c r="P4" i="14" s="1"/>
  <c r="AA3" i="14"/>
  <c r="AB3" i="14" s="1"/>
  <c r="E3" i="14"/>
  <c r="O3" i="14" s="1"/>
  <c r="L15" i="9"/>
  <c r="K15" i="9"/>
  <c r="J15" i="9"/>
  <c r="I15" i="9"/>
  <c r="G15" i="9"/>
  <c r="AF4" i="9"/>
  <c r="AG4" i="9" s="1"/>
  <c r="AF5" i="9"/>
  <c r="AG5" i="9" s="1"/>
  <c r="AF6" i="9"/>
  <c r="AG6" i="9" s="1"/>
  <c r="AF7" i="9"/>
  <c r="AF3" i="9"/>
  <c r="AG3" i="9" s="1"/>
  <c r="E4" i="9"/>
  <c r="F4" i="9" s="1"/>
  <c r="E5" i="9"/>
  <c r="F5" i="9" s="1"/>
  <c r="E6" i="9"/>
  <c r="F6" i="9" s="1"/>
  <c r="E7" i="9"/>
  <c r="F7" i="9" s="1"/>
  <c r="E3" i="9"/>
  <c r="F3" i="9" s="1"/>
  <c r="P6" i="14" l="1"/>
  <c r="Q6" i="14" s="1"/>
  <c r="I6" i="14" s="1"/>
  <c r="S6" i="14"/>
  <c r="T6" i="14" s="1"/>
  <c r="AE3" i="14"/>
  <c r="F6" i="14"/>
  <c r="G6" i="14" s="1"/>
  <c r="F4" i="14"/>
  <c r="S4" i="14"/>
  <c r="AE7" i="14"/>
  <c r="AF7" i="14" s="1"/>
  <c r="AG7" i="14" s="1"/>
  <c r="AC5" i="14"/>
  <c r="E8" i="14"/>
  <c r="O7" i="14"/>
  <c r="O8" i="14" s="1"/>
  <c r="AA8" i="14"/>
  <c r="Q4" i="14"/>
  <c r="I4" i="14" s="1"/>
  <c r="AE5" i="14"/>
  <c r="AF5" i="14" s="1"/>
  <c r="G4" i="14"/>
  <c r="L15" i="14"/>
  <c r="Z3" i="15"/>
  <c r="AD3" i="15" s="1"/>
  <c r="X7" i="15"/>
  <c r="Z7" i="15"/>
  <c r="AA7" i="15" s="1"/>
  <c r="AB7" i="15" s="1"/>
  <c r="Z5" i="15"/>
  <c r="AA5" i="15" s="1"/>
  <c r="AB5" i="15" s="1"/>
  <c r="F6" i="16"/>
  <c r="G6" i="16" s="1"/>
  <c r="E8" i="16"/>
  <c r="E8" i="17"/>
  <c r="K3" i="17"/>
  <c r="F3" i="17"/>
  <c r="G3" i="17" s="1"/>
  <c r="F5" i="17"/>
  <c r="G5" i="17" s="1"/>
  <c r="J6" i="17"/>
  <c r="K6" i="17" s="1"/>
  <c r="G7" i="17"/>
  <c r="K4" i="17"/>
  <c r="I8" i="17"/>
  <c r="F4" i="17"/>
  <c r="G4" i="17" s="1"/>
  <c r="F6" i="17"/>
  <c r="G6" i="17" s="1"/>
  <c r="U5" i="16"/>
  <c r="V6" i="16"/>
  <c r="W6" i="16" s="1"/>
  <c r="F4" i="16"/>
  <c r="G4" i="16" s="1"/>
  <c r="J14" i="16"/>
  <c r="M4" i="16"/>
  <c r="R7" i="16"/>
  <c r="S7" i="16" s="1"/>
  <c r="U7" i="16"/>
  <c r="J11" i="16"/>
  <c r="N7" i="16"/>
  <c r="O7" i="16" s="1"/>
  <c r="I7" i="16" s="1"/>
  <c r="J13" i="16"/>
  <c r="R5" i="16"/>
  <c r="S5" i="16" s="1"/>
  <c r="N6" i="16"/>
  <c r="O6" i="16" s="1"/>
  <c r="I6" i="16" s="1"/>
  <c r="Q8" i="16"/>
  <c r="U3" i="16"/>
  <c r="S3" i="16"/>
  <c r="V4" i="16"/>
  <c r="W4" i="16" s="1"/>
  <c r="M3" i="16"/>
  <c r="F5" i="16"/>
  <c r="G5" i="16" s="1"/>
  <c r="M5" i="16"/>
  <c r="G3" i="16"/>
  <c r="R4" i="16"/>
  <c r="R6" i="16"/>
  <c r="S6" i="16" s="1"/>
  <c r="J12" i="16"/>
  <c r="F7" i="16"/>
  <c r="G7" i="16" s="1"/>
  <c r="R7" i="15"/>
  <c r="O7" i="15"/>
  <c r="P7" i="15" s="1"/>
  <c r="I7" i="15" s="1"/>
  <c r="AD7" i="15"/>
  <c r="K13" i="15"/>
  <c r="K14" i="15"/>
  <c r="AD5" i="15"/>
  <c r="E8" i="15"/>
  <c r="F7" i="15"/>
  <c r="G7" i="15" s="1"/>
  <c r="R3" i="15"/>
  <c r="O3" i="15"/>
  <c r="G5" i="15"/>
  <c r="Z6" i="15"/>
  <c r="W6" i="15"/>
  <c r="X6" i="15" s="1"/>
  <c r="W4" i="15"/>
  <c r="W8" i="15" s="1"/>
  <c r="V8" i="15"/>
  <c r="Z4" i="15"/>
  <c r="F3" i="15"/>
  <c r="X3" i="15"/>
  <c r="N5" i="15"/>
  <c r="K15" i="15"/>
  <c r="F4" i="15"/>
  <c r="G4" i="15" s="1"/>
  <c r="N4" i="15"/>
  <c r="F6" i="15"/>
  <c r="G6" i="15" s="1"/>
  <c r="N6" i="15"/>
  <c r="K11" i="15"/>
  <c r="S3" i="14"/>
  <c r="AI3" i="14"/>
  <c r="S5" i="14"/>
  <c r="AF3" i="14"/>
  <c r="AG3" i="14" s="1"/>
  <c r="P5" i="14"/>
  <c r="Q5" i="14" s="1"/>
  <c r="I5" i="14" s="1"/>
  <c r="F5" i="14"/>
  <c r="G5" i="14" s="1"/>
  <c r="S7" i="14"/>
  <c r="L14" i="14"/>
  <c r="P3" i="14"/>
  <c r="Q3" i="14" s="1"/>
  <c r="W6" i="14"/>
  <c r="L12" i="14"/>
  <c r="F3" i="14"/>
  <c r="G3" i="14" s="1"/>
  <c r="AE4" i="14"/>
  <c r="AC4" i="14"/>
  <c r="G7" i="14"/>
  <c r="AC3" i="14"/>
  <c r="AE6" i="14"/>
  <c r="AB6" i="14"/>
  <c r="AC6" i="14" s="1"/>
  <c r="L13" i="14"/>
  <c r="U6" i="14" l="1"/>
  <c r="J6" i="14" s="1"/>
  <c r="AI5" i="14"/>
  <c r="AM5" i="14" s="1"/>
  <c r="AI7" i="14"/>
  <c r="AJ7" i="14" s="1"/>
  <c r="AK7" i="14" s="1"/>
  <c r="AE8" i="14"/>
  <c r="P7" i="14"/>
  <c r="Q7" i="14" s="1"/>
  <c r="I7" i="14" s="1"/>
  <c r="AB8" i="14"/>
  <c r="W4" i="14"/>
  <c r="T4" i="14"/>
  <c r="U4" i="14" s="1"/>
  <c r="J4" i="14" s="1"/>
  <c r="AG5" i="14"/>
  <c r="P8" i="14"/>
  <c r="AA3" i="15"/>
  <c r="AB3" i="15" s="1"/>
  <c r="Z8" i="15"/>
  <c r="F8" i="15"/>
  <c r="X4" i="15"/>
  <c r="X8" i="15" s="1"/>
  <c r="R8" i="16"/>
  <c r="S4" i="16"/>
  <c r="S8" i="16" s="1"/>
  <c r="K8" i="17"/>
  <c r="G8" i="17"/>
  <c r="G16" i="17" s="1"/>
  <c r="J8" i="17"/>
  <c r="F8" i="17"/>
  <c r="N3" i="16"/>
  <c r="M8" i="16"/>
  <c r="V7" i="16"/>
  <c r="W7" i="16" s="1"/>
  <c r="N4" i="16"/>
  <c r="O4" i="16" s="1"/>
  <c r="I4" i="16" s="1"/>
  <c r="V5" i="16"/>
  <c r="W5" i="16" s="1"/>
  <c r="G8" i="16"/>
  <c r="G16" i="16" s="1"/>
  <c r="V3" i="16"/>
  <c r="U8" i="16"/>
  <c r="N5" i="16"/>
  <c r="O5" i="16" s="1"/>
  <c r="I5" i="16" s="1"/>
  <c r="F8" i="16"/>
  <c r="O6" i="15"/>
  <c r="P6" i="15" s="1"/>
  <c r="I6" i="15" s="1"/>
  <c r="R6" i="15"/>
  <c r="G3" i="15"/>
  <c r="AA6" i="15"/>
  <c r="AB6" i="15" s="1"/>
  <c r="AD6" i="15"/>
  <c r="O4" i="15"/>
  <c r="P4" i="15" s="1"/>
  <c r="I4" i="15" s="1"/>
  <c r="R4" i="15"/>
  <c r="P3" i="15"/>
  <c r="AE7" i="15"/>
  <c r="AF7" i="15" s="1"/>
  <c r="AE3" i="15"/>
  <c r="AF3" i="15"/>
  <c r="AA4" i="15"/>
  <c r="AA8" i="15" s="1"/>
  <c r="AD4" i="15"/>
  <c r="N8" i="15"/>
  <c r="R5" i="15"/>
  <c r="O5" i="15"/>
  <c r="P5" i="15" s="1"/>
  <c r="I5" i="15" s="1"/>
  <c r="S3" i="15"/>
  <c r="AE5" i="15"/>
  <c r="AF5" i="15" s="1"/>
  <c r="K12" i="15"/>
  <c r="S7" i="15"/>
  <c r="T7" i="15" s="1"/>
  <c r="J7" i="15" s="1"/>
  <c r="X6" i="14"/>
  <c r="Y6" i="14" s="1"/>
  <c r="K6" i="14" s="1"/>
  <c r="T7" i="14"/>
  <c r="U7" i="14" s="1"/>
  <c r="J7" i="14" s="1"/>
  <c r="W7" i="14"/>
  <c r="G8" i="14"/>
  <c r="G16" i="14" s="1"/>
  <c r="I3" i="14"/>
  <c r="I8" i="14" s="1"/>
  <c r="I16" i="14" s="1"/>
  <c r="Q8" i="14"/>
  <c r="L11" i="14"/>
  <c r="T3" i="14"/>
  <c r="S8" i="14"/>
  <c r="W3" i="14"/>
  <c r="AF4" i="14"/>
  <c r="AG4" i="14" s="1"/>
  <c r="AI4" i="14"/>
  <c r="AM3" i="14"/>
  <c r="AJ3" i="14"/>
  <c r="F8" i="14"/>
  <c r="AC8" i="14"/>
  <c r="AF6" i="14"/>
  <c r="AG6" i="14" s="1"/>
  <c r="AI6" i="14"/>
  <c r="T5" i="14"/>
  <c r="U5" i="14" s="1"/>
  <c r="J5" i="14" s="1"/>
  <c r="W5" i="14"/>
  <c r="AJ4" i="9"/>
  <c r="AJ5" i="14" l="1"/>
  <c r="AK5" i="14" s="1"/>
  <c r="AM7" i="14"/>
  <c r="AN7" i="14" s="1"/>
  <c r="AO7" i="14" s="1"/>
  <c r="AF8" i="14"/>
  <c r="AI8" i="14"/>
  <c r="X4" i="14"/>
  <c r="Y4" i="14" s="1"/>
  <c r="K4" i="14" s="1"/>
  <c r="L4" i="14" s="1"/>
  <c r="V8" i="16"/>
  <c r="N8" i="16"/>
  <c r="W3" i="16"/>
  <c r="W8" i="16" s="1"/>
  <c r="G20" i="17"/>
  <c r="G17" i="17" s="1"/>
  <c r="G18" i="17" s="1"/>
  <c r="G20" i="16"/>
  <c r="G17" i="16" s="1"/>
  <c r="G18" i="16" s="1"/>
  <c r="O3" i="16"/>
  <c r="J7" i="16"/>
  <c r="AE4" i="15"/>
  <c r="AF4" i="15" s="1"/>
  <c r="I3" i="15"/>
  <c r="I8" i="15" s="1"/>
  <c r="I16" i="15" s="1"/>
  <c r="P8" i="15"/>
  <c r="T3" i="15"/>
  <c r="S6" i="15"/>
  <c r="T6" i="15" s="1"/>
  <c r="J6" i="15" s="1"/>
  <c r="AD8" i="15"/>
  <c r="O8" i="15"/>
  <c r="AE6" i="15"/>
  <c r="AB4" i="15"/>
  <c r="G8" i="15"/>
  <c r="G16" i="15" s="1"/>
  <c r="S5" i="15"/>
  <c r="R8" i="15"/>
  <c r="S4" i="15"/>
  <c r="T4" i="15" s="1"/>
  <c r="J4" i="15" s="1"/>
  <c r="AG8" i="14"/>
  <c r="X5" i="14"/>
  <c r="Y5" i="14" s="1"/>
  <c r="K5" i="14" s="1"/>
  <c r="W8" i="14"/>
  <c r="X3" i="14"/>
  <c r="AM6" i="14"/>
  <c r="AJ6" i="14"/>
  <c r="AK6" i="14" s="1"/>
  <c r="G20" i="14"/>
  <c r="G17" i="14" s="1"/>
  <c r="G18" i="14"/>
  <c r="T8" i="14"/>
  <c r="L6" i="14"/>
  <c r="AJ4" i="14"/>
  <c r="AK4" i="14" s="1"/>
  <c r="AM4" i="14"/>
  <c r="U3" i="14"/>
  <c r="AN5" i="14"/>
  <c r="AO5" i="14" s="1"/>
  <c r="AK3" i="14"/>
  <c r="X7" i="14"/>
  <c r="Y7" i="14" s="1"/>
  <c r="K7" i="14" s="1"/>
  <c r="AN3" i="14"/>
  <c r="AO3" i="14" s="1"/>
  <c r="I20" i="14"/>
  <c r="I17" i="14" s="1"/>
  <c r="I18" i="14" s="1"/>
  <c r="AN4" i="9"/>
  <c r="AO4" i="9" s="1"/>
  <c r="AP4" i="9" s="1"/>
  <c r="AK4" i="9"/>
  <c r="AL4" i="9" s="1"/>
  <c r="AR4" i="9"/>
  <c r="AS4" i="9" s="1"/>
  <c r="G4" i="9"/>
  <c r="P4" i="9"/>
  <c r="Q4" i="9" s="1"/>
  <c r="AH4" i="9"/>
  <c r="AM8" i="14" l="1"/>
  <c r="X8" i="14"/>
  <c r="AJ8" i="14"/>
  <c r="AE8" i="15"/>
  <c r="S8" i="15"/>
  <c r="I3" i="16"/>
  <c r="O8" i="16"/>
  <c r="J6" i="16"/>
  <c r="AB8" i="15"/>
  <c r="J3" i="15"/>
  <c r="T5" i="15"/>
  <c r="J5" i="15" s="1"/>
  <c r="AF6" i="15"/>
  <c r="AF8" i="15" s="1"/>
  <c r="K7" i="15"/>
  <c r="G20" i="15"/>
  <c r="G17" i="15" s="1"/>
  <c r="G18" i="15" s="1"/>
  <c r="I20" i="15"/>
  <c r="I17" i="15" s="1"/>
  <c r="I18" i="15" s="1"/>
  <c r="Y3" i="14"/>
  <c r="AN4" i="14"/>
  <c r="AO4" i="14" s="1"/>
  <c r="J3" i="14"/>
  <c r="U8" i="14"/>
  <c r="L7" i="14"/>
  <c r="AK8" i="14"/>
  <c r="AN6" i="14"/>
  <c r="AO6" i="14" s="1"/>
  <c r="L5" i="14"/>
  <c r="R4" i="9"/>
  <c r="I4" i="9" s="1"/>
  <c r="T4" i="9"/>
  <c r="U4" i="9" s="1"/>
  <c r="AV4" i="9"/>
  <c r="AW4" i="9" s="1"/>
  <c r="AT4" i="9"/>
  <c r="AN8" i="14" l="1"/>
  <c r="T8" i="15"/>
  <c r="J4" i="16"/>
  <c r="J5" i="16"/>
  <c r="I8" i="16"/>
  <c r="I16" i="16" s="1"/>
  <c r="J8" i="15"/>
  <c r="J16" i="15" s="1"/>
  <c r="K6" i="15"/>
  <c r="K5" i="15"/>
  <c r="AO8" i="14"/>
  <c r="J8" i="14"/>
  <c r="J16" i="14" s="1"/>
  <c r="Y8" i="14"/>
  <c r="K3" i="14"/>
  <c r="K8" i="14" s="1"/>
  <c r="K16" i="14" s="1"/>
  <c r="AX4" i="9"/>
  <c r="N4" i="9" s="1"/>
  <c r="X4" i="9"/>
  <c r="Y4" i="9" s="1"/>
  <c r="V4" i="9"/>
  <c r="J4" i="9" s="1"/>
  <c r="I20" i="16" l="1"/>
  <c r="I17" i="16" s="1"/>
  <c r="I18" i="16" s="1"/>
  <c r="K4" i="15"/>
  <c r="L8" i="15"/>
  <c r="L16" i="15" s="1"/>
  <c r="K3" i="15"/>
  <c r="J20" i="15"/>
  <c r="J17" i="15" s="1"/>
  <c r="J18" i="15" s="1"/>
  <c r="M8" i="14"/>
  <c r="M16" i="14" s="1"/>
  <c r="K20" i="14"/>
  <c r="K17" i="14" s="1"/>
  <c r="K18" i="14" s="1"/>
  <c r="L3" i="14"/>
  <c r="L8" i="14" s="1"/>
  <c r="L16" i="14" s="1"/>
  <c r="J20" i="14"/>
  <c r="J17" i="14" s="1"/>
  <c r="J18" i="14" s="1"/>
  <c r="AB4" i="9"/>
  <c r="AC4" i="9" s="1"/>
  <c r="Z4" i="9"/>
  <c r="K4" i="9" s="1"/>
  <c r="K8" i="15" l="1"/>
  <c r="K16" i="15" s="1"/>
  <c r="K20" i="15" s="1"/>
  <c r="K17" i="15" s="1"/>
  <c r="K18" i="15" s="1"/>
  <c r="K8" i="16"/>
  <c r="K16" i="16" s="1"/>
  <c r="L20" i="15"/>
  <c r="L17" i="15" s="1"/>
  <c r="L18" i="15" s="1"/>
  <c r="M20" i="14"/>
  <c r="M17" i="14" s="1"/>
  <c r="M18" i="14"/>
  <c r="L20" i="14"/>
  <c r="L17" i="14" s="1"/>
  <c r="L18" i="14" s="1"/>
  <c r="AD4" i="9"/>
  <c r="L4" i="9" s="1"/>
  <c r="M4" i="9" s="1"/>
  <c r="K20" i="16" l="1"/>
  <c r="K17" i="16" s="1"/>
  <c r="K18" i="16" s="1"/>
  <c r="J3" i="16"/>
  <c r="J8" i="16" s="1"/>
  <c r="J16" i="16" s="1"/>
  <c r="J20" i="16" l="1"/>
  <c r="J17" i="16" s="1"/>
  <c r="J18" i="16" s="1"/>
  <c r="AJ7" i="9" l="1"/>
  <c r="P7" i="9"/>
  <c r="Q7" i="9" s="1"/>
  <c r="R7" i="9" s="1"/>
  <c r="I7" i="9" s="1"/>
  <c r="M10" i="9"/>
  <c r="AG7" i="9" l="1"/>
  <c r="AH7" i="9" s="1"/>
  <c r="G7" i="9"/>
  <c r="AJ6" i="9"/>
  <c r="P6" i="9"/>
  <c r="Q6" i="9" s="1"/>
  <c r="G6" i="9"/>
  <c r="G5" i="9"/>
  <c r="AH6" i="9"/>
  <c r="M15" i="9"/>
  <c r="AH5" i="9"/>
  <c r="T7" i="9"/>
  <c r="U7" i="9" s="1"/>
  <c r="V7" i="9" s="1"/>
  <c r="J7" i="9" s="1"/>
  <c r="AF8" i="9"/>
  <c r="AN7" i="9"/>
  <c r="AO7" i="9" s="1"/>
  <c r="AP7" i="9" s="1"/>
  <c r="AK7" i="9"/>
  <c r="AL7" i="9" s="1"/>
  <c r="P5" i="9"/>
  <c r="Q5" i="9" s="1"/>
  <c r="AJ5" i="9"/>
  <c r="AK5" i="9" s="1"/>
  <c r="AJ3" i="9"/>
  <c r="AK3" i="9" s="1"/>
  <c r="M13" i="9"/>
  <c r="M11" i="9"/>
  <c r="AN6" i="9" l="1"/>
  <c r="AO6" i="9" s="1"/>
  <c r="AK6" i="9"/>
  <c r="AL6" i="9" s="1"/>
  <c r="T6" i="9"/>
  <c r="U6" i="9" s="1"/>
  <c r="R6" i="9"/>
  <c r="I6" i="9" s="1"/>
  <c r="E8" i="9"/>
  <c r="P3" i="9"/>
  <c r="Q3" i="9" s="1"/>
  <c r="AG8" i="9"/>
  <c r="X7" i="9"/>
  <c r="Y7" i="9" s="1"/>
  <c r="Z7" i="9" s="1"/>
  <c r="K7" i="9" s="1"/>
  <c r="M14" i="9"/>
  <c r="AL5" i="9"/>
  <c r="AN5" i="9"/>
  <c r="AO5" i="9" s="1"/>
  <c r="AR7" i="9"/>
  <c r="AS7" i="9" s="1"/>
  <c r="AT7" i="9" s="1"/>
  <c r="R5" i="9"/>
  <c r="I5" i="9" s="1"/>
  <c r="T5" i="9"/>
  <c r="U5" i="9" s="1"/>
  <c r="AH3" i="9"/>
  <c r="AH8" i="9" s="1"/>
  <c r="AH16" i="9" s="1"/>
  <c r="AL3" i="9"/>
  <c r="AN3" i="9"/>
  <c r="AO3" i="9" s="1"/>
  <c r="AJ8" i="9"/>
  <c r="M12" i="9"/>
  <c r="AH20" i="9" l="1"/>
  <c r="AH17" i="9" s="1"/>
  <c r="AH18" i="9" s="1"/>
  <c r="AR6" i="9"/>
  <c r="AS6" i="9" s="1"/>
  <c r="AP6" i="9"/>
  <c r="X6" i="9"/>
  <c r="Y6" i="9" s="1"/>
  <c r="V6" i="9"/>
  <c r="J6" i="9" s="1"/>
  <c r="AB7" i="9"/>
  <c r="AC7" i="9" s="1"/>
  <c r="AD7" i="9" s="1"/>
  <c r="L7" i="9" s="1"/>
  <c r="M7" i="9" s="1"/>
  <c r="AK8" i="9"/>
  <c r="V5" i="9"/>
  <c r="J5" i="9" s="1"/>
  <c r="X5" i="9"/>
  <c r="Y5" i="9" s="1"/>
  <c r="AV7" i="9"/>
  <c r="AW7" i="9" s="1"/>
  <c r="AX7" i="9" s="1"/>
  <c r="N7" i="9" s="1"/>
  <c r="G3" i="9"/>
  <c r="F8" i="9"/>
  <c r="Q8" i="9"/>
  <c r="T3" i="9"/>
  <c r="U3" i="9" s="1"/>
  <c r="P8" i="9"/>
  <c r="AP5" i="9"/>
  <c r="AR5" i="9"/>
  <c r="AS5" i="9" s="1"/>
  <c r="AL8" i="9"/>
  <c r="AL16" i="9" s="1"/>
  <c r="AL20" i="9" s="1"/>
  <c r="AL17" i="9" s="1"/>
  <c r="AL18" i="9" s="1"/>
  <c r="AR3" i="9"/>
  <c r="AS3" i="9" s="1"/>
  <c r="AN8" i="9"/>
  <c r="AV6" i="9" l="1"/>
  <c r="AT6" i="9"/>
  <c r="Z6" i="9"/>
  <c r="K6" i="9" s="1"/>
  <c r="AB6" i="9"/>
  <c r="G8" i="9"/>
  <c r="G16" i="9" s="1"/>
  <c r="G20" i="9" s="1"/>
  <c r="G17" i="9" s="1"/>
  <c r="G18" i="9" s="1"/>
  <c r="AO8" i="9"/>
  <c r="U8" i="9"/>
  <c r="X3" i="9"/>
  <c r="Y3" i="9" s="1"/>
  <c r="T8" i="9"/>
  <c r="AP3" i="9"/>
  <c r="AP8" i="9" s="1"/>
  <c r="AP16" i="9" s="1"/>
  <c r="AP20" i="9" s="1"/>
  <c r="AP17" i="9" s="1"/>
  <c r="AP18" i="9" s="1"/>
  <c r="Z5" i="9"/>
  <c r="K5" i="9" s="1"/>
  <c r="AB5" i="9"/>
  <c r="AT5" i="9"/>
  <c r="AV5" i="9"/>
  <c r="AW5" i="9" s="1"/>
  <c r="R3" i="9"/>
  <c r="AV3" i="9"/>
  <c r="AW3" i="9" s="1"/>
  <c r="AR8" i="9"/>
  <c r="AW6" i="9" l="1"/>
  <c r="AX6" i="9" s="1"/>
  <c r="N6" i="9" s="1"/>
  <c r="AC6" i="9"/>
  <c r="AD6" i="9" s="1"/>
  <c r="L6" i="9" s="1"/>
  <c r="M6" i="9" s="1"/>
  <c r="AC5" i="9"/>
  <c r="AD5" i="9" s="1"/>
  <c r="L5" i="9" s="1"/>
  <c r="M5" i="9" s="1"/>
  <c r="AS8" i="9"/>
  <c r="R8" i="9"/>
  <c r="I3" i="9"/>
  <c r="V3" i="9"/>
  <c r="AX5" i="9"/>
  <c r="N5" i="9" s="1"/>
  <c r="Y8" i="9"/>
  <c r="X8" i="9"/>
  <c r="AB3" i="9"/>
  <c r="AC3" i="9" s="1"/>
  <c r="AV8" i="9"/>
  <c r="AT3" i="9"/>
  <c r="I8" i="9" l="1"/>
  <c r="I16" i="9" s="1"/>
  <c r="I20" i="9" s="1"/>
  <c r="I17" i="9" s="1"/>
  <c r="I18" i="9" s="1"/>
  <c r="AW8" i="9"/>
  <c r="AB8" i="9"/>
  <c r="AC8" i="9"/>
  <c r="Z3" i="9"/>
  <c r="J3" i="9"/>
  <c r="J8" i="9" s="1"/>
  <c r="J16" i="9" s="1"/>
  <c r="J20" i="9" s="1"/>
  <c r="J17" i="9" s="1"/>
  <c r="J18" i="9" s="1"/>
  <c r="V8" i="9"/>
  <c r="AT8" i="9"/>
  <c r="AT16" i="9" s="1"/>
  <c r="AT20" i="9" s="1"/>
  <c r="AT17" i="9" s="1"/>
  <c r="AT18" i="9" s="1"/>
  <c r="AX3" i="9"/>
  <c r="AX8" i="9" s="1"/>
  <c r="AX16" i="9" s="1"/>
  <c r="AX20" i="9" s="1"/>
  <c r="AX17" i="9" s="1"/>
  <c r="AX18" i="9" s="1"/>
  <c r="AD3" i="9" l="1"/>
  <c r="L3" i="9" s="1"/>
  <c r="L8" i="9" s="1"/>
  <c r="L16" i="9" s="1"/>
  <c r="L20" i="9" s="1"/>
  <c r="L17" i="9" s="1"/>
  <c r="L18" i="9" s="1"/>
  <c r="K3" i="9"/>
  <c r="Z8" i="9"/>
  <c r="N3" i="9"/>
  <c r="N8" i="9" s="1"/>
  <c r="N16" i="9" s="1"/>
  <c r="N20" i="9" s="1"/>
  <c r="N17" i="9" s="1"/>
  <c r="N18" i="9" s="1"/>
  <c r="M3" i="9" l="1"/>
  <c r="M8" i="9" s="1"/>
  <c r="M16" i="9" s="1"/>
  <c r="M20" i="9" s="1"/>
  <c r="M17" i="9" s="1"/>
  <c r="M18" i="9" s="1"/>
  <c r="AD8" i="9"/>
  <c r="K8" i="9"/>
  <c r="K16" i="9" s="1"/>
  <c r="K20" i="9" s="1"/>
  <c r="K17" i="9" s="1"/>
  <c r="K18" i="9" s="1"/>
</calcChain>
</file>

<file path=xl/sharedStrings.xml><?xml version="1.0" encoding="utf-8"?>
<sst xmlns="http://schemas.openxmlformats.org/spreadsheetml/2006/main" count="373" uniqueCount="73">
  <si>
    <t>Institutional Base Salary</t>
  </si>
  <si>
    <t>Salary Requested</t>
  </si>
  <si>
    <t>Total Personnel</t>
  </si>
  <si>
    <t>Equipment</t>
  </si>
  <si>
    <t>Supplies</t>
  </si>
  <si>
    <t>Travel</t>
  </si>
  <si>
    <t>Total Direct Costs</t>
  </si>
  <si>
    <t>Indirect Costs</t>
  </si>
  <si>
    <t>Total Costs</t>
  </si>
  <si>
    <t>Tuition</t>
  </si>
  <si>
    <t>Publication Charges</t>
  </si>
  <si>
    <t>Year 2</t>
  </si>
  <si>
    <t>Year 3</t>
  </si>
  <si>
    <t>Fringe Benefits</t>
  </si>
  <si>
    <t>Yearly Health Insurance Increase</t>
  </si>
  <si>
    <t>Faculty Fringe</t>
  </si>
  <si>
    <t>Staff Fringe</t>
  </si>
  <si>
    <t>Graduate Student, Post Doc, Temp Fringe</t>
  </si>
  <si>
    <t>Yearly Salary &amp; Supplies Increase</t>
  </si>
  <si>
    <t>Salary</t>
  </si>
  <si>
    <t>Fringe</t>
  </si>
  <si>
    <t>Total</t>
  </si>
  <si>
    <t>3 Year Grant</t>
  </si>
  <si>
    <t>Graduate Student</t>
  </si>
  <si>
    <t>Modified Direct Costs are direct costs less tuition and equipment</t>
  </si>
  <si>
    <t>Other direct costs</t>
  </si>
  <si>
    <t>Information purposes only -- modified direct costs for indirect calculations</t>
  </si>
  <si>
    <t>Year 2 Salary Calculations</t>
  </si>
  <si>
    <t>Year 3 Salary Calculations</t>
  </si>
  <si>
    <t>Post Doc</t>
  </si>
  <si>
    <t>The salary is usually something like 10 hours a week times $8 or whatever you think is reasonable and then 40 hours a week in the summer.</t>
  </si>
  <si>
    <t>*Undergraduate students will be part time employees paid hourly for this spreadsheet It's just easier to say 100% of the time is on the grant.</t>
  </si>
  <si>
    <t>Undergraduate Students*</t>
  </si>
  <si>
    <t>2 Year Grant</t>
  </si>
  <si>
    <t>Year 4</t>
  </si>
  <si>
    <t>Year 4 Salary Calculations</t>
  </si>
  <si>
    <t>4 Year Grant</t>
  </si>
  <si>
    <t>1 Year Grant</t>
  </si>
  <si>
    <t>5 Year Grant</t>
  </si>
  <si>
    <t>Year 5 Salary Calculations</t>
  </si>
  <si>
    <t>Year 5</t>
  </si>
  <si>
    <t>Year 1 Cost Share</t>
  </si>
  <si>
    <t>Total Cost Share</t>
  </si>
  <si>
    <t>Year 2 Cost Share</t>
  </si>
  <si>
    <t>All Years Charged</t>
  </si>
  <si>
    <t>All Years Cost Shared</t>
  </si>
  <si>
    <t>Year 3 Cost Share</t>
  </si>
  <si>
    <t>Faculty &amp; Staff Family Health &amp; Life Insurance</t>
  </si>
  <si>
    <t>Total Requested from  Sponsor</t>
  </si>
  <si>
    <t>Year 4 Cost Share</t>
  </si>
  <si>
    <t>Year 5 Cost Share</t>
  </si>
  <si>
    <t>Graduate Students</t>
  </si>
  <si>
    <t>Health Insurance</t>
  </si>
  <si>
    <t>2014-15</t>
  </si>
  <si>
    <t>2015-16</t>
  </si>
  <si>
    <t>2016-17</t>
  </si>
  <si>
    <t>2017-18</t>
  </si>
  <si>
    <t>Indirect Cost Rates</t>
  </si>
  <si>
    <t>Ag Research</t>
  </si>
  <si>
    <t>Other/Ag Extension</t>
  </si>
  <si>
    <t>Instruction</t>
  </si>
  <si>
    <t>Non-Ag Research</t>
  </si>
  <si>
    <t>On Campus</t>
  </si>
  <si>
    <t>Off Campus</t>
  </si>
  <si>
    <t>(7.65% FICA; 10% Retirement; 3.2% Miscellaneous)</t>
  </si>
  <si>
    <t>(7.65% FICA; 10% Retirement; 3.3% Miscellaneous)</t>
  </si>
  <si>
    <t>(7.65% FICA; 0.9% Miscellaneous)</t>
  </si>
  <si>
    <t>Staff</t>
  </si>
  <si>
    <t>Year 1 (2014-2015)</t>
  </si>
  <si>
    <t>2018-19</t>
  </si>
  <si>
    <t>12 month Faculty</t>
  </si>
  <si>
    <t>Person Months Cost Shared</t>
  </si>
  <si>
    <t>Person Months Charged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</si>
</sst>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&quot;$&quot;#,##0.00"/>
    <numFmt numFmtId="166" formatCode="0.0%"/>
    <numFmt numFmtId="167" formatCode="0.0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i/>
      <sz val="10"/>
      <name val="Times New Roman"/>
      <family val="1"/>
    </font>
    <font>
      <sz val="10"/>
      <color indexed="17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sz val="10"/>
      <color indexed="53"/>
      <name val="Arial"/>
      <family val="2"/>
    </font>
    <font>
      <sz val="10"/>
      <color indexed="53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/>
    <xf numFmtId="164" fontId="0" fillId="0" borderId="1" xfId="0" applyNumberFormat="1" applyBorder="1"/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4" fontId="3" fillId="0" borderId="0" xfId="0" applyNumberFormat="1" applyFont="1"/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 wrapText="1"/>
    </xf>
    <xf numFmtId="164" fontId="1" fillId="0" borderId="0" xfId="0" applyNumberFormat="1" applyFont="1"/>
    <xf numFmtId="0" fontId="1" fillId="0" borderId="0" xfId="0" applyFont="1"/>
    <xf numFmtId="164" fontId="1" fillId="0" borderId="1" xfId="0" applyNumberFormat="1" applyFont="1" applyBorder="1"/>
    <xf numFmtId="10" fontId="0" fillId="0" borderId="0" xfId="0" applyNumberFormat="1"/>
    <xf numFmtId="164" fontId="3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5" fontId="0" fillId="0" borderId="0" xfId="0" applyNumberFormat="1" applyAlignment="1">
      <alignment vertical="center"/>
    </xf>
    <xf numFmtId="0" fontId="5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/>
    </xf>
    <xf numFmtId="164" fontId="4" fillId="0" borderId="1" xfId="0" applyNumberFormat="1" applyFont="1" applyBorder="1"/>
    <xf numFmtId="0" fontId="6" fillId="0" borderId="0" xfId="0" applyFont="1" applyAlignment="1">
      <alignment horizontal="right"/>
    </xf>
    <xf numFmtId="164" fontId="7" fillId="0" borderId="0" xfId="0" applyNumberFormat="1" applyFont="1" applyAlignment="1">
      <alignment horizontal="right" vertical="center"/>
    </xf>
    <xf numFmtId="164" fontId="7" fillId="0" borderId="1" xfId="0" applyNumberFormat="1" applyFont="1" applyBorder="1"/>
    <xf numFmtId="164" fontId="8" fillId="0" borderId="0" xfId="0" applyNumberFormat="1" applyFont="1" applyAlignment="1">
      <alignment horizontal="right" vertical="center"/>
    </xf>
    <xf numFmtId="164" fontId="8" fillId="0" borderId="1" xfId="0" applyNumberFormat="1" applyFont="1" applyBorder="1"/>
    <xf numFmtId="0" fontId="5" fillId="0" borderId="0" xfId="0" applyFont="1" applyAlignment="1">
      <alignment horizontal="center"/>
    </xf>
    <xf numFmtId="16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 vertical="center" wrapText="1"/>
    </xf>
    <xf numFmtId="10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right" vertical="center"/>
    </xf>
    <xf numFmtId="164" fontId="11" fillId="0" borderId="1" xfId="0" applyNumberFormat="1" applyFont="1" applyBorder="1"/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right" vertical="center"/>
    </xf>
    <xf numFmtId="164" fontId="13" fillId="0" borderId="1" xfId="0" applyNumberFormat="1" applyFont="1" applyBorder="1"/>
    <xf numFmtId="0" fontId="15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right" vertical="center"/>
    </xf>
    <xf numFmtId="164" fontId="15" fillId="0" borderId="1" xfId="0" applyNumberFormat="1" applyFont="1" applyBorder="1"/>
    <xf numFmtId="0" fontId="16" fillId="0" borderId="0" xfId="0" applyFont="1" applyAlignment="1">
      <alignment horizontal="right"/>
    </xf>
    <xf numFmtId="0" fontId="16" fillId="0" borderId="0" xfId="0" applyFont="1"/>
    <xf numFmtId="0" fontId="16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1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66" fontId="0" fillId="0" borderId="0" xfId="0" applyNumberFormat="1"/>
    <xf numFmtId="0" fontId="5" fillId="0" borderId="0" xfId="0" applyFont="1" applyAlignment="1">
      <alignment horizontal="center"/>
    </xf>
    <xf numFmtId="167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64" fontId="0" fillId="0" borderId="0" xfId="0" applyNumberFormat="1" applyBorder="1"/>
    <xf numFmtId="164" fontId="1" fillId="0" borderId="0" xfId="0" applyNumberFormat="1" applyFont="1" applyBorder="1"/>
    <xf numFmtId="0" fontId="1" fillId="0" borderId="0" xfId="0" applyFont="1" applyBorder="1"/>
    <xf numFmtId="0" fontId="0" fillId="0" borderId="0" xfId="0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B3" sqref="B3"/>
    </sheetView>
  </sheetViews>
  <sheetFormatPr defaultColWidth="8.85546875" defaultRowHeight="12.75" x14ac:dyDescent="0.2"/>
  <cols>
    <col min="1" max="1" width="40.140625" bestFit="1" customWidth="1"/>
    <col min="2" max="2" width="9" bestFit="1" customWidth="1"/>
    <col min="3" max="3" width="9" customWidth="1"/>
    <col min="4" max="4" width="11.28515625" bestFit="1" customWidth="1"/>
    <col min="5" max="5" width="9.85546875" bestFit="1" customWidth="1"/>
    <col min="6" max="6" width="7.85546875" bestFit="1" customWidth="1"/>
    <col min="7" max="7" width="9.85546875" bestFit="1" customWidth="1"/>
    <col min="8" max="8" width="2.7109375" customWidth="1"/>
    <col min="9" max="9" width="8.5703125" bestFit="1" customWidth="1"/>
    <col min="10" max="10" width="7.7109375" bestFit="1" customWidth="1"/>
    <col min="11" max="11" width="8.5703125" bestFit="1" customWidth="1"/>
  </cols>
  <sheetData>
    <row r="1" spans="1:11" x14ac:dyDescent="0.2">
      <c r="A1" s="54" t="s">
        <v>37</v>
      </c>
      <c r="B1" s="63" t="s">
        <v>68</v>
      </c>
      <c r="C1" s="63"/>
      <c r="D1" s="63"/>
      <c r="E1" s="63"/>
      <c r="F1" s="63"/>
      <c r="G1" s="63"/>
      <c r="H1" s="56"/>
      <c r="I1" s="64" t="s">
        <v>41</v>
      </c>
      <c r="J1" s="64"/>
      <c r="K1" s="64"/>
    </row>
    <row r="2" spans="1:11" s="3" customFormat="1" ht="51" x14ac:dyDescent="0.2">
      <c r="B2" s="58" t="s">
        <v>72</v>
      </c>
      <c r="C2" s="58" t="s">
        <v>71</v>
      </c>
      <c r="D2" s="4" t="s">
        <v>0</v>
      </c>
      <c r="E2" s="4" t="s">
        <v>1</v>
      </c>
      <c r="F2" s="4" t="s">
        <v>13</v>
      </c>
      <c r="G2" s="4" t="s">
        <v>48</v>
      </c>
      <c r="H2" s="57"/>
      <c r="I2" s="4" t="s">
        <v>19</v>
      </c>
      <c r="J2" s="4" t="s">
        <v>13</v>
      </c>
      <c r="K2" s="4" t="s">
        <v>42</v>
      </c>
    </row>
    <row r="3" spans="1:11" s="3" customFormat="1" x14ac:dyDescent="0.2">
      <c r="A3" s="48" t="s">
        <v>70</v>
      </c>
      <c r="B3" s="55">
        <v>0</v>
      </c>
      <c r="C3" s="55">
        <v>0</v>
      </c>
      <c r="D3" s="2">
        <v>62400</v>
      </c>
      <c r="E3" s="2">
        <f>D3/12*B3</f>
        <v>0</v>
      </c>
      <c r="F3" s="2">
        <f>(E3*$B$24)+($B$28/12*B3)</f>
        <v>0</v>
      </c>
      <c r="G3" s="2">
        <f t="shared" ref="G3:G7" si="0">SUM(E3:F3)</f>
        <v>0</v>
      </c>
      <c r="H3" s="57"/>
      <c r="I3" s="2">
        <f>D3/12*C3</f>
        <v>0</v>
      </c>
      <c r="J3" s="2">
        <f>(I3*$B$24)+($B$28/12*C3)</f>
        <v>0</v>
      </c>
      <c r="K3" s="2">
        <f t="shared" ref="K3:K7" si="1">SUM(I3:J3)</f>
        <v>0</v>
      </c>
    </row>
    <row r="4" spans="1:11" s="3" customFormat="1" x14ac:dyDescent="0.2">
      <c r="A4" s="13" t="s">
        <v>67</v>
      </c>
      <c r="B4" s="55">
        <v>0</v>
      </c>
      <c r="C4" s="55">
        <v>0</v>
      </c>
      <c r="D4" s="2">
        <v>35000</v>
      </c>
      <c r="E4" s="2">
        <f t="shared" ref="E4:E7" si="2">D4/12*B4</f>
        <v>0</v>
      </c>
      <c r="F4" s="2">
        <f>(E4*$B$25)+($B$28/12*B4)</f>
        <v>0</v>
      </c>
      <c r="G4" s="2">
        <f t="shared" si="0"/>
        <v>0</v>
      </c>
      <c r="H4" s="57"/>
      <c r="I4" s="2">
        <f t="shared" ref="I4:I7" si="3">D4/12*C4</f>
        <v>0</v>
      </c>
      <c r="J4" s="2">
        <f>(I4*$B$25)+($B$28/12*C4)</f>
        <v>0</v>
      </c>
      <c r="K4" s="2">
        <f t="shared" si="1"/>
        <v>0</v>
      </c>
    </row>
    <row r="5" spans="1:11" s="3" customFormat="1" x14ac:dyDescent="0.2">
      <c r="A5" t="s">
        <v>29</v>
      </c>
      <c r="B5" s="55">
        <v>0</v>
      </c>
      <c r="C5" s="55">
        <v>0</v>
      </c>
      <c r="D5" s="2">
        <v>30000</v>
      </c>
      <c r="E5" s="2">
        <f t="shared" si="2"/>
        <v>0</v>
      </c>
      <c r="F5" s="2">
        <f>(E5*$B$26)+($B$28/12*B5)</f>
        <v>0</v>
      </c>
      <c r="G5" s="2">
        <f t="shared" si="0"/>
        <v>0</v>
      </c>
      <c r="H5" s="57"/>
      <c r="I5" s="2">
        <f t="shared" si="3"/>
        <v>0</v>
      </c>
      <c r="J5" s="2">
        <f>(I5*$B$26)+($B$28/12*C5)</f>
        <v>0</v>
      </c>
      <c r="K5" s="2">
        <f t="shared" si="1"/>
        <v>0</v>
      </c>
    </row>
    <row r="6" spans="1:11" s="3" customFormat="1" x14ac:dyDescent="0.2">
      <c r="A6" t="s">
        <v>23</v>
      </c>
      <c r="B6" s="55">
        <v>0</v>
      </c>
      <c r="C6" s="55">
        <v>0</v>
      </c>
      <c r="D6" s="2">
        <v>18000</v>
      </c>
      <c r="E6" s="2">
        <f t="shared" si="2"/>
        <v>0</v>
      </c>
      <c r="F6" s="2">
        <f>(E6*$B$26)+($C$31/12*B6)</f>
        <v>0</v>
      </c>
      <c r="G6" s="2">
        <f t="shared" si="0"/>
        <v>0</v>
      </c>
      <c r="H6" s="57"/>
      <c r="I6" s="2">
        <f t="shared" si="3"/>
        <v>0</v>
      </c>
      <c r="J6" s="2">
        <f>(I6*$B$26)+(C31/12*C6)</f>
        <v>0</v>
      </c>
      <c r="K6" s="2">
        <f t="shared" si="1"/>
        <v>0</v>
      </c>
    </row>
    <row r="7" spans="1:11" s="3" customFormat="1" x14ac:dyDescent="0.2">
      <c r="A7" s="13" t="s">
        <v>32</v>
      </c>
      <c r="B7" s="55">
        <v>0</v>
      </c>
      <c r="C7" s="55">
        <v>0</v>
      </c>
      <c r="D7" s="2">
        <v>7500</v>
      </c>
      <c r="E7" s="2">
        <f t="shared" si="2"/>
        <v>0</v>
      </c>
      <c r="F7" s="2">
        <f>(E7*$B$26)</f>
        <v>0</v>
      </c>
      <c r="G7" s="2">
        <f t="shared" si="0"/>
        <v>0</v>
      </c>
      <c r="H7" s="57"/>
      <c r="I7" s="2">
        <f t="shared" si="3"/>
        <v>0</v>
      </c>
      <c r="J7" s="2">
        <f>(I7*$B$26)</f>
        <v>0</v>
      </c>
      <c r="K7" s="2">
        <f t="shared" si="1"/>
        <v>0</v>
      </c>
    </row>
    <row r="8" spans="1:11" x14ac:dyDescent="0.2">
      <c r="A8" t="s">
        <v>2</v>
      </c>
      <c r="B8" s="1"/>
      <c r="C8" s="1"/>
      <c r="D8" s="2"/>
      <c r="E8" s="6">
        <f>SUM(E3:E7)</f>
        <v>0</v>
      </c>
      <c r="F8" s="6">
        <f>SUM(F3:F7)</f>
        <v>0</v>
      </c>
      <c r="G8" s="6">
        <f>SUM(G3:G7)</f>
        <v>0</v>
      </c>
      <c r="H8" s="56"/>
      <c r="I8" s="6">
        <f>SUM(I3:I7)</f>
        <v>0</v>
      </c>
      <c r="J8" s="6">
        <f>SUM(J3:J7)</f>
        <v>0</v>
      </c>
      <c r="K8" s="6">
        <f>SUM(K3:K7)</f>
        <v>0</v>
      </c>
    </row>
    <row r="9" spans="1:11" x14ac:dyDescent="0.2">
      <c r="B9" s="1"/>
      <c r="C9" s="1"/>
      <c r="D9" s="2"/>
      <c r="G9" s="2"/>
    </row>
    <row r="10" spans="1:11" x14ac:dyDescent="0.2">
      <c r="A10" t="s">
        <v>3</v>
      </c>
      <c r="B10" s="1"/>
      <c r="C10" s="1"/>
      <c r="D10" s="2"/>
      <c r="G10" s="2"/>
      <c r="K10" s="2"/>
    </row>
    <row r="11" spans="1:11" x14ac:dyDescent="0.2">
      <c r="A11" t="s">
        <v>4</v>
      </c>
      <c r="B11" s="1"/>
      <c r="C11" s="1"/>
      <c r="D11" s="2"/>
      <c r="G11" s="2"/>
      <c r="K11" s="2"/>
    </row>
    <row r="12" spans="1:11" x14ac:dyDescent="0.2">
      <c r="A12" t="s">
        <v>5</v>
      </c>
      <c r="B12" s="1"/>
      <c r="C12" s="1"/>
      <c r="D12" s="2"/>
      <c r="G12" s="2"/>
      <c r="K12" s="2"/>
    </row>
    <row r="13" spans="1:11" x14ac:dyDescent="0.2">
      <c r="A13" t="s">
        <v>10</v>
      </c>
      <c r="B13" s="1"/>
      <c r="C13" s="1"/>
      <c r="D13" s="2"/>
      <c r="G13" s="2"/>
      <c r="K13" s="2"/>
    </row>
    <row r="14" spans="1:11" x14ac:dyDescent="0.2">
      <c r="A14" t="s">
        <v>25</v>
      </c>
      <c r="B14" s="1"/>
      <c r="C14" s="1"/>
      <c r="D14" s="2"/>
      <c r="G14" s="2"/>
      <c r="K14" s="2"/>
    </row>
    <row r="15" spans="1:11" x14ac:dyDescent="0.2">
      <c r="A15" t="s">
        <v>9</v>
      </c>
      <c r="B15" s="1"/>
      <c r="C15" s="1"/>
      <c r="D15" s="2"/>
      <c r="G15" s="2">
        <f>B31/12*B6</f>
        <v>0</v>
      </c>
      <c r="K15" s="2">
        <f>B31/12*C6</f>
        <v>0</v>
      </c>
    </row>
    <row r="16" spans="1:11" x14ac:dyDescent="0.2">
      <c r="A16" t="s">
        <v>6</v>
      </c>
      <c r="B16" s="1"/>
      <c r="C16" s="1"/>
      <c r="D16" s="2"/>
      <c r="G16" s="6">
        <f>SUM(G8:G15)</f>
        <v>0</v>
      </c>
      <c r="H16" s="59"/>
      <c r="I16" s="59"/>
      <c r="J16" s="59"/>
      <c r="K16" s="6">
        <f t="shared" ref="K16" si="4">SUM(K8:K15)</f>
        <v>0</v>
      </c>
    </row>
    <row r="17" spans="1:11" x14ac:dyDescent="0.2">
      <c r="A17" t="s">
        <v>7</v>
      </c>
      <c r="B17" s="1">
        <v>0.4</v>
      </c>
      <c r="C17" s="1"/>
      <c r="D17" s="2"/>
      <c r="G17" s="2">
        <f>G20*$B$17</f>
        <v>0</v>
      </c>
      <c r="K17" s="2">
        <f>K20*B17</f>
        <v>0</v>
      </c>
    </row>
    <row r="18" spans="1:11" x14ac:dyDescent="0.2">
      <c r="A18" t="s">
        <v>8</v>
      </c>
      <c r="B18" s="1"/>
      <c r="C18" s="1"/>
      <c r="D18" s="2"/>
      <c r="G18" s="6">
        <f>SUM(G16:G17)</f>
        <v>0</v>
      </c>
      <c r="H18" s="59"/>
      <c r="I18" s="59"/>
      <c r="J18" s="59"/>
      <c r="K18" s="6">
        <f t="shared" ref="K18" si="5">SUM(K16:K17)</f>
        <v>0</v>
      </c>
    </row>
    <row r="19" spans="1:11" x14ac:dyDescent="0.2">
      <c r="B19" s="1"/>
      <c r="C19" s="1"/>
      <c r="D19" s="2"/>
      <c r="G19" s="2"/>
    </row>
    <row r="20" spans="1:11" x14ac:dyDescent="0.2">
      <c r="B20" s="1"/>
      <c r="C20" s="1"/>
      <c r="D20" s="2"/>
      <c r="F20" s="27" t="s">
        <v>26</v>
      </c>
      <c r="G20" s="2">
        <f>G16-G10-G15</f>
        <v>0</v>
      </c>
      <c r="H20" s="2"/>
      <c r="I20" s="2"/>
      <c r="J20" s="2"/>
      <c r="K20" s="2">
        <f t="shared" ref="K20" si="6">K16-K10-K15</f>
        <v>0</v>
      </c>
    </row>
    <row r="21" spans="1:11" x14ac:dyDescent="0.2">
      <c r="B21" s="1"/>
      <c r="C21" s="1"/>
      <c r="D21" s="2"/>
      <c r="F21" s="27" t="s">
        <v>24</v>
      </c>
      <c r="G21" s="2"/>
    </row>
    <row r="22" spans="1:11" x14ac:dyDescent="0.2">
      <c r="B22" s="1"/>
      <c r="C22" s="1"/>
      <c r="D22" s="2"/>
      <c r="G22" s="2"/>
    </row>
    <row r="23" spans="1:11" x14ac:dyDescent="0.2">
      <c r="B23" s="1"/>
      <c r="C23" s="1"/>
      <c r="D23" s="2"/>
      <c r="G23" s="2"/>
    </row>
    <row r="24" spans="1:11" x14ac:dyDescent="0.2">
      <c r="A24" s="34" t="s">
        <v>15</v>
      </c>
      <c r="B24" s="35">
        <v>0.20849999999999999</v>
      </c>
      <c r="C24" s="48" t="s">
        <v>64</v>
      </c>
    </row>
    <row r="25" spans="1:11" x14ac:dyDescent="0.2">
      <c r="A25" s="34" t="s">
        <v>16</v>
      </c>
      <c r="B25" s="35">
        <v>0.20949999999999999</v>
      </c>
      <c r="C25" s="49" t="s">
        <v>65</v>
      </c>
      <c r="F25" s="21"/>
      <c r="G25" s="21"/>
    </row>
    <row r="26" spans="1:11" x14ac:dyDescent="0.2">
      <c r="A26" s="34" t="s">
        <v>17</v>
      </c>
      <c r="B26" s="35">
        <v>8.5500000000000007E-2</v>
      </c>
      <c r="C26" s="49" t="s">
        <v>66</v>
      </c>
      <c r="D26" s="2"/>
      <c r="F26" s="21"/>
      <c r="G26" s="21"/>
    </row>
    <row r="27" spans="1:11" x14ac:dyDescent="0.2">
      <c r="A27" s="36" t="s">
        <v>18</v>
      </c>
      <c r="B27" s="35">
        <v>0.03</v>
      </c>
      <c r="D27" s="14"/>
      <c r="E27" s="4"/>
      <c r="F27" s="22"/>
      <c r="G27" s="22"/>
    </row>
    <row r="28" spans="1:11" x14ac:dyDescent="0.2">
      <c r="A28" s="14" t="s">
        <v>47</v>
      </c>
      <c r="B28" s="7">
        <v>11112</v>
      </c>
      <c r="C28" s="23"/>
      <c r="D28" s="2"/>
      <c r="E28" s="5"/>
      <c r="F28" s="2"/>
      <c r="G28" s="2"/>
    </row>
    <row r="29" spans="1:11" x14ac:dyDescent="0.2">
      <c r="A29" s="34" t="s">
        <v>14</v>
      </c>
      <c r="B29" s="35">
        <v>0.105</v>
      </c>
      <c r="C29" s="2"/>
      <c r="D29" s="2"/>
    </row>
    <row r="30" spans="1:11" ht="25.5" x14ac:dyDescent="0.2">
      <c r="A30" s="50" t="s">
        <v>51</v>
      </c>
      <c r="B30" s="51" t="s">
        <v>9</v>
      </c>
      <c r="C30" s="52" t="s">
        <v>52</v>
      </c>
      <c r="D30" s="2"/>
    </row>
    <row r="31" spans="1:11" x14ac:dyDescent="0.2">
      <c r="A31" s="47" t="s">
        <v>53</v>
      </c>
      <c r="B31" s="2">
        <v>11000</v>
      </c>
      <c r="C31" s="2">
        <v>2000</v>
      </c>
      <c r="D31" s="2"/>
    </row>
    <row r="32" spans="1:11" x14ac:dyDescent="0.2">
      <c r="A32" s="47" t="s">
        <v>54</v>
      </c>
      <c r="B32" s="2">
        <v>11500</v>
      </c>
      <c r="C32" s="2">
        <v>2200</v>
      </c>
      <c r="D32" s="2"/>
    </row>
    <row r="33" spans="1:5" x14ac:dyDescent="0.2">
      <c r="A33" s="47" t="s">
        <v>55</v>
      </c>
      <c r="B33" s="2">
        <v>12000</v>
      </c>
      <c r="C33" s="2">
        <v>2400</v>
      </c>
      <c r="D33" s="2"/>
    </row>
    <row r="34" spans="1:5" x14ac:dyDescent="0.2">
      <c r="A34" s="47" t="s">
        <v>56</v>
      </c>
      <c r="B34" s="2">
        <v>12500</v>
      </c>
      <c r="C34" s="2">
        <v>2600</v>
      </c>
      <c r="D34" s="2"/>
    </row>
    <row r="35" spans="1:5" x14ac:dyDescent="0.2">
      <c r="A35" s="47" t="s">
        <v>69</v>
      </c>
      <c r="B35" s="2">
        <v>13000</v>
      </c>
      <c r="C35" s="2">
        <v>2800</v>
      </c>
    </row>
    <row r="36" spans="1:5" x14ac:dyDescent="0.2">
      <c r="A36" s="47"/>
      <c r="B36" s="2"/>
      <c r="C36" s="2"/>
    </row>
    <row r="37" spans="1:5" ht="38.25" x14ac:dyDescent="0.2">
      <c r="A37" s="50" t="s">
        <v>57</v>
      </c>
      <c r="B37" s="4" t="s">
        <v>58</v>
      </c>
      <c r="C37" s="4" t="s">
        <v>59</v>
      </c>
      <c r="D37" s="4" t="s">
        <v>60</v>
      </c>
      <c r="E37" s="4" t="s">
        <v>61</v>
      </c>
    </row>
    <row r="38" spans="1:5" x14ac:dyDescent="0.2">
      <c r="A38" s="37" t="s">
        <v>62</v>
      </c>
      <c r="B38" s="53">
        <v>0.4</v>
      </c>
      <c r="C38" s="53">
        <v>0.315</v>
      </c>
      <c r="D38" s="53">
        <v>0.46</v>
      </c>
      <c r="E38" s="53">
        <v>0.5</v>
      </c>
    </row>
    <row r="39" spans="1:5" x14ac:dyDescent="0.2">
      <c r="A39" s="37" t="s">
        <v>63</v>
      </c>
      <c r="B39" s="53">
        <v>0.2</v>
      </c>
      <c r="C39" s="53">
        <v>0.216</v>
      </c>
      <c r="D39" s="53">
        <v>0.26</v>
      </c>
      <c r="E39" s="53">
        <v>0.26</v>
      </c>
    </row>
    <row r="40" spans="1:5" x14ac:dyDescent="0.2">
      <c r="B40" s="18"/>
    </row>
    <row r="41" spans="1:5" x14ac:dyDescent="0.2">
      <c r="A41" t="s">
        <v>31</v>
      </c>
    </row>
    <row r="42" spans="1:5" x14ac:dyDescent="0.2">
      <c r="A42" t="s">
        <v>30</v>
      </c>
    </row>
  </sheetData>
  <mergeCells count="2">
    <mergeCell ref="B1:G1"/>
    <mergeCell ref="I1:K1"/>
  </mergeCells>
  <pageMargins left="0.75" right="0.75" top="1" bottom="1" header="0.5" footer="0.5"/>
  <pageSetup scale="82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workbookViewId="0">
      <selection activeCell="B3" sqref="B3"/>
    </sheetView>
  </sheetViews>
  <sheetFormatPr defaultColWidth="8.85546875" defaultRowHeight="12.75" x14ac:dyDescent="0.2"/>
  <cols>
    <col min="1" max="1" width="40.140625" bestFit="1" customWidth="1"/>
    <col min="2" max="2" width="9" bestFit="1" customWidth="1"/>
    <col min="3" max="3" width="9" customWidth="1"/>
    <col min="4" max="4" width="11.28515625" bestFit="1" customWidth="1"/>
    <col min="5" max="5" width="9.85546875" bestFit="1" customWidth="1"/>
    <col min="6" max="6" width="7.85546875" bestFit="1" customWidth="1"/>
    <col min="7" max="7" width="9.85546875" bestFit="1" customWidth="1"/>
    <col min="8" max="8" width="2.7109375" customWidth="1"/>
    <col min="9" max="11" width="8.5703125" bestFit="1" customWidth="1"/>
    <col min="12" max="12" width="2.7109375" customWidth="1"/>
    <col min="13" max="15" width="7.5703125" bestFit="1" customWidth="1"/>
    <col min="16" max="16" width="2.7109375" customWidth="1"/>
    <col min="17" max="17" width="7.5703125" bestFit="1" customWidth="1"/>
    <col min="18" max="18" width="7.7109375" bestFit="1" customWidth="1"/>
    <col min="19" max="19" width="7.5703125" bestFit="1" customWidth="1"/>
    <col min="20" max="20" width="2.7109375" customWidth="1"/>
    <col min="21" max="23" width="7.5703125" bestFit="1" customWidth="1"/>
    <col min="24" max="24" width="2.7109375" customWidth="1"/>
  </cols>
  <sheetData>
    <row r="1" spans="1:23" x14ac:dyDescent="0.2">
      <c r="A1" s="54" t="s">
        <v>33</v>
      </c>
      <c r="B1" s="63" t="s">
        <v>68</v>
      </c>
      <c r="C1" s="63"/>
      <c r="D1" s="63"/>
      <c r="E1" s="63"/>
      <c r="F1" s="63"/>
      <c r="G1" s="63"/>
      <c r="M1" s="66" t="s">
        <v>27</v>
      </c>
      <c r="N1" s="66"/>
      <c r="O1" s="66"/>
      <c r="P1" s="56"/>
      <c r="Q1" s="64" t="s">
        <v>41</v>
      </c>
      <c r="R1" s="64"/>
      <c r="S1" s="64"/>
      <c r="U1" s="65" t="s">
        <v>43</v>
      </c>
      <c r="V1" s="65"/>
      <c r="W1" s="65"/>
    </row>
    <row r="2" spans="1:23" s="3" customFormat="1" ht="51" x14ac:dyDescent="0.2">
      <c r="B2" s="58" t="s">
        <v>72</v>
      </c>
      <c r="C2" s="58" t="s">
        <v>71</v>
      </c>
      <c r="D2" s="4" t="s">
        <v>0</v>
      </c>
      <c r="E2" s="4" t="s">
        <v>1</v>
      </c>
      <c r="F2" s="4" t="s">
        <v>13</v>
      </c>
      <c r="G2" s="4" t="s">
        <v>48</v>
      </c>
      <c r="I2" s="24" t="s">
        <v>11</v>
      </c>
      <c r="J2" s="4" t="s">
        <v>44</v>
      </c>
      <c r="K2" s="4" t="s">
        <v>45</v>
      </c>
      <c r="L2" s="11"/>
      <c r="M2" s="3" t="s">
        <v>19</v>
      </c>
      <c r="N2" s="3" t="s">
        <v>20</v>
      </c>
      <c r="O2" s="3" t="s">
        <v>21</v>
      </c>
      <c r="P2" s="57"/>
      <c r="Q2" s="4" t="s">
        <v>19</v>
      </c>
      <c r="R2" s="4" t="s">
        <v>13</v>
      </c>
      <c r="S2" s="4" t="s">
        <v>42</v>
      </c>
      <c r="U2" s="3" t="s">
        <v>19</v>
      </c>
      <c r="V2" s="3" t="s">
        <v>20</v>
      </c>
      <c r="W2" s="3" t="s">
        <v>21</v>
      </c>
    </row>
    <row r="3" spans="1:23" s="3" customFormat="1" x14ac:dyDescent="0.2">
      <c r="A3" s="48" t="s">
        <v>70</v>
      </c>
      <c r="B3" s="55">
        <v>0</v>
      </c>
      <c r="C3" s="55">
        <v>0</v>
      </c>
      <c r="D3" s="2">
        <v>62400</v>
      </c>
      <c r="E3" s="2">
        <f>D3/12*B3</f>
        <v>0</v>
      </c>
      <c r="F3" s="2">
        <f>(E3*$B$24)+($B$28/12*B3)</f>
        <v>0</v>
      </c>
      <c r="G3" s="2">
        <f t="shared" ref="G3:G7" si="0">SUM(E3:F3)</f>
        <v>0</v>
      </c>
      <c r="I3" s="7">
        <f t="shared" ref="I3:I7" si="1">O3</f>
        <v>0</v>
      </c>
      <c r="J3" s="7">
        <f>SUM(G3:I3)</f>
        <v>0</v>
      </c>
      <c r="K3" s="7">
        <f>S3+W3</f>
        <v>0</v>
      </c>
      <c r="L3" s="11"/>
      <c r="M3" s="25">
        <f>E3*(100%+$B$27)</f>
        <v>0</v>
      </c>
      <c r="N3" s="25">
        <f>(M3*$B$24)+($B$28/12*$B3*(1+$B$29))</f>
        <v>0</v>
      </c>
      <c r="O3" s="25">
        <f t="shared" ref="O3:O7" si="2">SUM(M3:N3)</f>
        <v>0</v>
      </c>
      <c r="P3" s="57"/>
      <c r="Q3" s="2">
        <f>D3/12*C3</f>
        <v>0</v>
      </c>
      <c r="R3" s="2">
        <f>(Q3*$B$24)+($B$28/12*C3)</f>
        <v>0</v>
      </c>
      <c r="S3" s="2">
        <f t="shared" ref="S3:S7" si="3">SUM(Q3:R3)</f>
        <v>0</v>
      </c>
      <c r="U3" s="25">
        <f>Q3*(100%+$B$27)</f>
        <v>0</v>
      </c>
      <c r="V3" s="25">
        <f>(U3*$B$24)+($B$28/12*C3*(1+$B$29))</f>
        <v>0</v>
      </c>
      <c r="W3" s="25">
        <f t="shared" ref="W3:W7" si="4">SUM(U3:V3)</f>
        <v>0</v>
      </c>
    </row>
    <row r="4" spans="1:23" s="3" customFormat="1" x14ac:dyDescent="0.2">
      <c r="A4" s="13" t="s">
        <v>67</v>
      </c>
      <c r="B4" s="55">
        <v>0</v>
      </c>
      <c r="C4" s="55">
        <v>0</v>
      </c>
      <c r="D4" s="2">
        <v>35000</v>
      </c>
      <c r="E4" s="2">
        <f t="shared" ref="E4:E7" si="5">D4/12*B4</f>
        <v>0</v>
      </c>
      <c r="F4" s="2">
        <f>(E4*$B$25)+($B$28/12*B4)</f>
        <v>0</v>
      </c>
      <c r="G4" s="2">
        <f t="shared" si="0"/>
        <v>0</v>
      </c>
      <c r="I4" s="7">
        <f t="shared" si="1"/>
        <v>0</v>
      </c>
      <c r="J4" s="7">
        <f>SUM(G4:I4)</f>
        <v>0</v>
      </c>
      <c r="K4" s="7">
        <f t="shared" ref="K4:K7" si="6">S4+W4</f>
        <v>0</v>
      </c>
      <c r="L4" s="11"/>
      <c r="M4" s="25">
        <f>E4*(100%+$B$27)</f>
        <v>0</v>
      </c>
      <c r="N4" s="25">
        <f>(M4*$B$25)+($B$28/12*$B4*(1+$B$29))</f>
        <v>0</v>
      </c>
      <c r="O4" s="25">
        <f t="shared" si="2"/>
        <v>0</v>
      </c>
      <c r="P4" s="57"/>
      <c r="Q4" s="2">
        <f>D4/12*C4</f>
        <v>0</v>
      </c>
      <c r="R4" s="2">
        <f>(Q4*$B$25)+($B$28/12*C4)</f>
        <v>0</v>
      </c>
      <c r="S4" s="2">
        <f t="shared" si="3"/>
        <v>0</v>
      </c>
      <c r="U4" s="25">
        <f>Q4*(100%+$B$27)</f>
        <v>0</v>
      </c>
      <c r="V4" s="25">
        <f>(U4*$B$25)+($B$28/12*C4*(1+$B$29))</f>
        <v>0</v>
      </c>
      <c r="W4" s="25">
        <f t="shared" si="4"/>
        <v>0</v>
      </c>
    </row>
    <row r="5" spans="1:23" s="3" customFormat="1" x14ac:dyDescent="0.2">
      <c r="A5" t="s">
        <v>29</v>
      </c>
      <c r="B5" s="55">
        <v>0</v>
      </c>
      <c r="C5" s="55">
        <v>0</v>
      </c>
      <c r="D5" s="2">
        <v>30000</v>
      </c>
      <c r="E5" s="2">
        <f t="shared" si="5"/>
        <v>0</v>
      </c>
      <c r="F5" s="2">
        <f>(E5*$B$26)+($B$28/12*B5)</f>
        <v>0</v>
      </c>
      <c r="G5" s="2">
        <f t="shared" si="0"/>
        <v>0</v>
      </c>
      <c r="I5" s="7">
        <f t="shared" si="1"/>
        <v>0</v>
      </c>
      <c r="J5" s="7">
        <f>SUM(G5:I5)</f>
        <v>0</v>
      </c>
      <c r="K5" s="7">
        <f t="shared" si="6"/>
        <v>0</v>
      </c>
      <c r="L5" s="11"/>
      <c r="M5" s="25">
        <f>E5*(100%+$B$27)</f>
        <v>0</v>
      </c>
      <c r="N5" s="25">
        <f>(M5*$B$26)+($B$28/12*$B5*(1+$B$29))</f>
        <v>0</v>
      </c>
      <c r="O5" s="25">
        <f t="shared" si="2"/>
        <v>0</v>
      </c>
      <c r="P5" s="57"/>
      <c r="Q5" s="2">
        <f>D5/12*C5</f>
        <v>0</v>
      </c>
      <c r="R5" s="2">
        <f>(Q5*$B$26)+($B$28/12*C5)</f>
        <v>0</v>
      </c>
      <c r="S5" s="2">
        <f t="shared" si="3"/>
        <v>0</v>
      </c>
      <c r="U5" s="25">
        <f>Q5*(100%+$B$27)</f>
        <v>0</v>
      </c>
      <c r="V5" s="25">
        <f>(U5*$B$26)+($B$28/12*C5*(1+$B$29))</f>
        <v>0</v>
      </c>
      <c r="W5" s="25">
        <f t="shared" si="4"/>
        <v>0</v>
      </c>
    </row>
    <row r="6" spans="1:23" s="3" customFormat="1" x14ac:dyDescent="0.2">
      <c r="A6" t="s">
        <v>23</v>
      </c>
      <c r="B6" s="55">
        <v>0</v>
      </c>
      <c r="C6" s="55">
        <v>0</v>
      </c>
      <c r="D6" s="2">
        <v>18000</v>
      </c>
      <c r="E6" s="2">
        <f t="shared" si="5"/>
        <v>0</v>
      </c>
      <c r="F6" s="2">
        <f>(E6*$B$26)+($C$31/12*B6)</f>
        <v>0</v>
      </c>
      <c r="G6" s="2">
        <f t="shared" si="0"/>
        <v>0</v>
      </c>
      <c r="I6" s="7">
        <f t="shared" si="1"/>
        <v>0</v>
      </c>
      <c r="J6" s="7">
        <f>SUM(G6:I6)</f>
        <v>0</v>
      </c>
      <c r="K6" s="7">
        <f t="shared" si="6"/>
        <v>0</v>
      </c>
      <c r="L6" s="11"/>
      <c r="M6" s="25">
        <f>E6*(100%+$B$27)</f>
        <v>0</v>
      </c>
      <c r="N6" s="25">
        <f>(M6*$B$26)+(C32/12*B6)</f>
        <v>0</v>
      </c>
      <c r="O6" s="25">
        <f t="shared" si="2"/>
        <v>0</v>
      </c>
      <c r="P6" s="57"/>
      <c r="Q6" s="2">
        <f>D6/12*C6</f>
        <v>0</v>
      </c>
      <c r="R6" s="2">
        <f>(Q6*$B$26)+(C31/12*C6)</f>
        <v>0</v>
      </c>
      <c r="S6" s="2">
        <f t="shared" si="3"/>
        <v>0</v>
      </c>
      <c r="U6" s="25">
        <f>Q6*(100%+$B$27)</f>
        <v>0</v>
      </c>
      <c r="V6" s="25">
        <f>(U6*$B$26)+(C32/12*C6)</f>
        <v>0</v>
      </c>
      <c r="W6" s="25">
        <f t="shared" si="4"/>
        <v>0</v>
      </c>
    </row>
    <row r="7" spans="1:23" s="3" customFormat="1" x14ac:dyDescent="0.2">
      <c r="A7" s="13" t="s">
        <v>32</v>
      </c>
      <c r="B7" s="55">
        <v>0</v>
      </c>
      <c r="C7" s="55">
        <v>0</v>
      </c>
      <c r="D7" s="2">
        <v>7500</v>
      </c>
      <c r="E7" s="2">
        <f t="shared" si="5"/>
        <v>0</v>
      </c>
      <c r="F7" s="2">
        <f>(E7*$B$26)</f>
        <v>0</v>
      </c>
      <c r="G7" s="2">
        <f t="shared" si="0"/>
        <v>0</v>
      </c>
      <c r="I7" s="7">
        <f t="shared" si="1"/>
        <v>0</v>
      </c>
      <c r="J7" s="7">
        <f>SUM(G7:I7)</f>
        <v>0</v>
      </c>
      <c r="K7" s="7">
        <f t="shared" si="6"/>
        <v>0</v>
      </c>
      <c r="L7" s="11"/>
      <c r="M7" s="25">
        <f>E7*(100%+$B$27)</f>
        <v>0</v>
      </c>
      <c r="N7" s="25">
        <f>(M7*$B$26)</f>
        <v>0</v>
      </c>
      <c r="O7" s="25">
        <f t="shared" si="2"/>
        <v>0</v>
      </c>
      <c r="P7" s="57"/>
      <c r="Q7" s="2">
        <f>D7/12*C7</f>
        <v>0</v>
      </c>
      <c r="R7" s="2">
        <f>(Q7*$B$26)</f>
        <v>0</v>
      </c>
      <c r="S7" s="2">
        <f t="shared" si="3"/>
        <v>0</v>
      </c>
      <c r="U7" s="25">
        <f>Q7*(100%+$B$27)</f>
        <v>0</v>
      </c>
      <c r="V7" s="25">
        <f>(U7*$B$26)</f>
        <v>0</v>
      </c>
      <c r="W7" s="25">
        <f t="shared" si="4"/>
        <v>0</v>
      </c>
    </row>
    <row r="8" spans="1:23" x14ac:dyDescent="0.2">
      <c r="A8" t="s">
        <v>2</v>
      </c>
      <c r="B8" s="1"/>
      <c r="C8" s="1"/>
      <c r="D8" s="2"/>
      <c r="E8" s="6">
        <f>SUM(E3:E7)</f>
        <v>0</v>
      </c>
      <c r="F8" s="6">
        <f>SUM(F3:F7)</f>
        <v>0</v>
      </c>
      <c r="G8" s="6">
        <f>SUM(G3:G7)</f>
        <v>0</v>
      </c>
      <c r="I8" s="9">
        <f>SUM(I3:I7)</f>
        <v>0</v>
      </c>
      <c r="J8" s="9">
        <f>SUM(J3:J7)</f>
        <v>0</v>
      </c>
      <c r="K8" s="33">
        <f>SUM(K3:K7)</f>
        <v>0</v>
      </c>
      <c r="L8" s="10"/>
      <c r="M8" s="19">
        <f>SUM(M3:M7)</f>
        <v>0</v>
      </c>
      <c r="N8" s="19">
        <f>SUM(N3:N7)</f>
        <v>0</v>
      </c>
      <c r="O8" s="19">
        <f>SUM(O3:O7)</f>
        <v>0</v>
      </c>
      <c r="P8" s="56"/>
      <c r="Q8" s="6">
        <f>SUM(Q3:Q7)</f>
        <v>0</v>
      </c>
      <c r="R8" s="6">
        <f>SUM(R3:R7)</f>
        <v>0</v>
      </c>
      <c r="S8" s="6">
        <f>SUM(S3:S7)</f>
        <v>0</v>
      </c>
      <c r="U8" s="19">
        <f>SUM(U3:U7)</f>
        <v>0</v>
      </c>
      <c r="V8" s="19">
        <f>SUM(V3:V7)</f>
        <v>0</v>
      </c>
      <c r="W8" s="19">
        <f>SUM(W3:W7)</f>
        <v>0</v>
      </c>
    </row>
    <row r="9" spans="1:23" x14ac:dyDescent="0.2">
      <c r="B9" s="1"/>
      <c r="C9" s="1"/>
      <c r="D9" s="2"/>
      <c r="G9" s="2"/>
      <c r="I9" s="8"/>
    </row>
    <row r="10" spans="1:23" x14ac:dyDescent="0.2">
      <c r="A10" t="s">
        <v>3</v>
      </c>
      <c r="B10" s="1"/>
      <c r="C10" s="1"/>
      <c r="D10" s="2"/>
      <c r="G10" s="2"/>
      <c r="I10" s="8"/>
      <c r="J10" s="15">
        <f t="shared" ref="J10:J15" si="7">SUM(G10:I10)</f>
        <v>0</v>
      </c>
      <c r="K10" s="15"/>
      <c r="S10" s="15"/>
      <c r="T10" s="15"/>
      <c r="U10" s="15"/>
      <c r="V10" s="15"/>
      <c r="W10" s="15"/>
    </row>
    <row r="11" spans="1:23" x14ac:dyDescent="0.2">
      <c r="A11" t="s">
        <v>4</v>
      </c>
      <c r="B11" s="1"/>
      <c r="C11" s="1"/>
      <c r="D11" s="2"/>
      <c r="G11" s="2"/>
      <c r="I11" s="7"/>
      <c r="J11" s="15">
        <f t="shared" si="7"/>
        <v>0</v>
      </c>
      <c r="K11" s="15"/>
      <c r="S11" s="15"/>
      <c r="T11" s="15"/>
      <c r="U11" s="15"/>
      <c r="V11" s="15"/>
      <c r="W11" s="15"/>
    </row>
    <row r="12" spans="1:23" x14ac:dyDescent="0.2">
      <c r="A12" t="s">
        <v>5</v>
      </c>
      <c r="B12" s="1"/>
      <c r="C12" s="1"/>
      <c r="D12" s="2"/>
      <c r="G12" s="2"/>
      <c r="I12" s="7"/>
      <c r="J12" s="15">
        <f t="shared" si="7"/>
        <v>0</v>
      </c>
      <c r="K12" s="15"/>
      <c r="S12" s="15"/>
      <c r="T12" s="15"/>
      <c r="U12" s="15"/>
      <c r="V12" s="15"/>
      <c r="W12" s="15"/>
    </row>
    <row r="13" spans="1:23" x14ac:dyDescent="0.2">
      <c r="A13" t="s">
        <v>10</v>
      </c>
      <c r="B13" s="1"/>
      <c r="C13" s="1"/>
      <c r="D13" s="2"/>
      <c r="G13" s="2"/>
      <c r="I13" s="7"/>
      <c r="J13" s="15">
        <f t="shared" si="7"/>
        <v>0</v>
      </c>
      <c r="K13" s="15"/>
      <c r="S13" s="15"/>
      <c r="T13" s="15"/>
      <c r="U13" s="15"/>
      <c r="V13" s="15"/>
      <c r="W13" s="15"/>
    </row>
    <row r="14" spans="1:23" x14ac:dyDescent="0.2">
      <c r="A14" t="s">
        <v>25</v>
      </c>
      <c r="B14" s="1"/>
      <c r="C14" s="1"/>
      <c r="D14" s="2"/>
      <c r="G14" s="2"/>
      <c r="I14" s="7"/>
      <c r="J14" s="15">
        <f t="shared" si="7"/>
        <v>0</v>
      </c>
      <c r="K14" s="15"/>
      <c r="S14" s="15"/>
      <c r="T14" s="15"/>
      <c r="U14" s="15"/>
      <c r="V14" s="15"/>
      <c r="W14" s="15"/>
    </row>
    <row r="15" spans="1:23" x14ac:dyDescent="0.2">
      <c r="A15" t="s">
        <v>9</v>
      </c>
      <c r="B15" s="1"/>
      <c r="C15" s="1"/>
      <c r="D15" s="2"/>
      <c r="G15" s="2">
        <f>B31/12*B6</f>
        <v>0</v>
      </c>
      <c r="I15" s="7">
        <f>B32/12*B6</f>
        <v>0</v>
      </c>
      <c r="J15" s="15">
        <f t="shared" si="7"/>
        <v>0</v>
      </c>
      <c r="K15" s="15"/>
      <c r="S15" s="15">
        <f>B31/12*C6</f>
        <v>0</v>
      </c>
      <c r="T15" s="15"/>
      <c r="U15" s="15"/>
      <c r="V15" s="15"/>
      <c r="W15" s="15">
        <f>B32/12*C6</f>
        <v>0</v>
      </c>
    </row>
    <row r="16" spans="1:23" x14ac:dyDescent="0.2">
      <c r="A16" t="s">
        <v>6</v>
      </c>
      <c r="B16" s="1"/>
      <c r="C16" s="1"/>
      <c r="D16" s="2"/>
      <c r="G16" s="6">
        <f>SUM(G8:G15)</f>
        <v>0</v>
      </c>
      <c r="I16" s="9">
        <f t="shared" ref="I16:W16" si="8">SUM(I8:I15)</f>
        <v>0</v>
      </c>
      <c r="J16" s="17">
        <f t="shared" si="8"/>
        <v>0</v>
      </c>
      <c r="K16" s="17">
        <f t="shared" si="8"/>
        <v>0</v>
      </c>
      <c r="L16" s="60"/>
      <c r="M16" s="60"/>
      <c r="N16" s="60"/>
      <c r="O16" s="60"/>
      <c r="P16" s="60"/>
      <c r="Q16" s="60"/>
      <c r="R16" s="60"/>
      <c r="S16" s="17">
        <f t="shared" si="8"/>
        <v>0</v>
      </c>
      <c r="T16" s="60"/>
      <c r="U16" s="60"/>
      <c r="V16" s="60"/>
      <c r="W16" s="17">
        <f t="shared" si="8"/>
        <v>0</v>
      </c>
    </row>
    <row r="17" spans="1:23" x14ac:dyDescent="0.2">
      <c r="A17" t="s">
        <v>7</v>
      </c>
      <c r="B17" s="1">
        <v>0.4</v>
      </c>
      <c r="C17" s="1"/>
      <c r="D17" s="2"/>
      <c r="G17" s="2">
        <f>G20*$B$17</f>
        <v>0</v>
      </c>
      <c r="H17" s="2"/>
      <c r="I17" s="2">
        <f t="shared" ref="I17:K17" si="9">I20*$B$17</f>
        <v>0</v>
      </c>
      <c r="J17" s="2">
        <f t="shared" si="9"/>
        <v>0</v>
      </c>
      <c r="K17" s="2">
        <f t="shared" si="9"/>
        <v>0</v>
      </c>
      <c r="L17" s="59"/>
      <c r="M17" s="59"/>
      <c r="N17" s="59"/>
      <c r="O17" s="59"/>
      <c r="P17" s="59"/>
      <c r="Q17" s="59"/>
      <c r="R17" s="59"/>
      <c r="S17" s="2">
        <f t="shared" ref="S17:W17" si="10">S20*$B$17</f>
        <v>0</v>
      </c>
      <c r="T17" s="59"/>
      <c r="U17" s="59"/>
      <c r="V17" s="59"/>
      <c r="W17" s="2">
        <f t="shared" si="10"/>
        <v>0</v>
      </c>
    </row>
    <row r="18" spans="1:23" x14ac:dyDescent="0.2">
      <c r="A18" t="s">
        <v>8</v>
      </c>
      <c r="B18" s="1"/>
      <c r="C18" s="1"/>
      <c r="D18" s="2"/>
      <c r="G18" s="6">
        <f>SUM(G16:G17)</f>
        <v>0</v>
      </c>
      <c r="I18" s="9">
        <f t="shared" ref="I18:K18" si="11">SUM(I16:I17)</f>
        <v>0</v>
      </c>
      <c r="J18" s="17">
        <f t="shared" si="11"/>
        <v>0</v>
      </c>
      <c r="K18" s="17">
        <f t="shared" si="11"/>
        <v>0</v>
      </c>
      <c r="L18" s="60"/>
      <c r="M18" s="60"/>
      <c r="N18" s="60"/>
      <c r="O18" s="60"/>
      <c r="P18" s="60"/>
      <c r="Q18" s="60"/>
      <c r="R18" s="60"/>
      <c r="S18" s="17">
        <f t="shared" ref="S18:W18" si="12">SUM(S16:S17)</f>
        <v>0</v>
      </c>
      <c r="T18" s="60"/>
      <c r="U18" s="60"/>
      <c r="V18" s="60"/>
      <c r="W18" s="17">
        <f t="shared" si="12"/>
        <v>0</v>
      </c>
    </row>
    <row r="19" spans="1:23" x14ac:dyDescent="0.2">
      <c r="B19" s="1"/>
      <c r="C19" s="1"/>
      <c r="D19" s="2"/>
      <c r="G19" s="2"/>
      <c r="J19" s="16"/>
      <c r="K19" s="16"/>
      <c r="L19" s="61"/>
      <c r="M19" s="61"/>
      <c r="N19" s="61"/>
      <c r="O19" s="61"/>
      <c r="P19" s="61"/>
      <c r="Q19" s="61"/>
      <c r="R19" s="61"/>
      <c r="S19" s="16"/>
      <c r="T19" s="61"/>
      <c r="U19" s="61"/>
      <c r="V19" s="61"/>
      <c r="W19" s="16"/>
    </row>
    <row r="20" spans="1:23" x14ac:dyDescent="0.2">
      <c r="B20" s="1"/>
      <c r="C20" s="1"/>
      <c r="D20" s="2"/>
      <c r="F20" s="27" t="s">
        <v>26</v>
      </c>
      <c r="G20" s="2">
        <f>G16-G10-G15</f>
        <v>0</v>
      </c>
      <c r="H20" s="2"/>
      <c r="I20" s="2">
        <f t="shared" ref="I20:K20" si="13">I16-I10-I15</f>
        <v>0</v>
      </c>
      <c r="J20" s="2">
        <f t="shared" si="13"/>
        <v>0</v>
      </c>
      <c r="K20" s="2">
        <f t="shared" si="13"/>
        <v>0</v>
      </c>
      <c r="L20" s="59"/>
      <c r="M20" s="59"/>
      <c r="N20" s="59"/>
      <c r="O20" s="59"/>
      <c r="P20" s="59"/>
      <c r="Q20" s="59"/>
      <c r="R20" s="59"/>
      <c r="S20" s="2">
        <f t="shared" ref="S20:W20" si="14">S16-S10-S15</f>
        <v>0</v>
      </c>
      <c r="T20" s="59"/>
      <c r="U20" s="59"/>
      <c r="V20" s="59"/>
      <c r="W20" s="2">
        <f t="shared" si="14"/>
        <v>0</v>
      </c>
    </row>
    <row r="21" spans="1:23" x14ac:dyDescent="0.2">
      <c r="B21" s="1"/>
      <c r="C21" s="1"/>
      <c r="D21" s="2"/>
      <c r="F21" s="27" t="s">
        <v>24</v>
      </c>
      <c r="G21" s="2"/>
    </row>
    <row r="22" spans="1:23" x14ac:dyDescent="0.2">
      <c r="B22" s="1"/>
      <c r="C22" s="1"/>
      <c r="D22" s="2"/>
      <c r="G22" s="2"/>
    </row>
    <row r="23" spans="1:23" x14ac:dyDescent="0.2">
      <c r="B23" s="1"/>
      <c r="C23" s="1"/>
      <c r="D23" s="2"/>
      <c r="G23" s="2"/>
    </row>
    <row r="24" spans="1:23" x14ac:dyDescent="0.2">
      <c r="A24" s="34" t="s">
        <v>15</v>
      </c>
      <c r="B24" s="35">
        <v>0.20849999999999999</v>
      </c>
      <c r="C24" s="48" t="s">
        <v>64</v>
      </c>
      <c r="I24" s="20"/>
      <c r="J24" s="20"/>
      <c r="K24" s="20"/>
    </row>
    <row r="25" spans="1:23" x14ac:dyDescent="0.2">
      <c r="A25" s="34" t="s">
        <v>16</v>
      </c>
      <c r="B25" s="35">
        <v>0.20949999999999999</v>
      </c>
      <c r="C25" s="49" t="s">
        <v>65</v>
      </c>
      <c r="F25" s="21"/>
      <c r="G25" s="21"/>
      <c r="H25" s="21"/>
      <c r="I25" s="8"/>
      <c r="L25" s="2"/>
    </row>
    <row r="26" spans="1:23" x14ac:dyDescent="0.2">
      <c r="A26" s="34" t="s">
        <v>17</v>
      </c>
      <c r="B26" s="35">
        <v>8.5500000000000007E-2</v>
      </c>
      <c r="C26" s="49" t="s">
        <v>66</v>
      </c>
      <c r="D26" s="2"/>
      <c r="F26" s="21"/>
      <c r="G26" s="21"/>
      <c r="H26" s="21"/>
      <c r="I26" s="8"/>
      <c r="L26" s="2"/>
    </row>
    <row r="27" spans="1:23" x14ac:dyDescent="0.2">
      <c r="A27" s="36" t="s">
        <v>18</v>
      </c>
      <c r="B27" s="35">
        <v>0.03</v>
      </c>
      <c r="D27" s="14"/>
      <c r="E27" s="4"/>
      <c r="F27" s="22"/>
      <c r="G27" s="22"/>
      <c r="H27" s="21"/>
      <c r="I27" s="14"/>
      <c r="L27" s="2"/>
    </row>
    <row r="28" spans="1:23" x14ac:dyDescent="0.2">
      <c r="A28" s="14" t="s">
        <v>47</v>
      </c>
      <c r="B28" s="7">
        <v>11112</v>
      </c>
      <c r="C28" s="23"/>
      <c r="D28" s="2"/>
      <c r="E28" s="5"/>
      <c r="F28" s="2"/>
      <c r="G28" s="2"/>
      <c r="H28" s="3"/>
      <c r="I28" s="7"/>
      <c r="L28" s="2"/>
    </row>
    <row r="29" spans="1:23" x14ac:dyDescent="0.2">
      <c r="A29" s="34" t="s">
        <v>14</v>
      </c>
      <c r="B29" s="35">
        <v>0.105</v>
      </c>
      <c r="C29" s="2"/>
      <c r="D29" s="2"/>
    </row>
    <row r="30" spans="1:23" ht="25.5" x14ac:dyDescent="0.2">
      <c r="A30" s="50" t="s">
        <v>51</v>
      </c>
      <c r="B30" s="51" t="s">
        <v>9</v>
      </c>
      <c r="C30" s="52" t="s">
        <v>52</v>
      </c>
      <c r="D30" s="2"/>
    </row>
    <row r="31" spans="1:23" x14ac:dyDescent="0.2">
      <c r="A31" s="47" t="s">
        <v>53</v>
      </c>
      <c r="B31" s="2">
        <v>11000</v>
      </c>
      <c r="C31" s="2">
        <v>2000</v>
      </c>
      <c r="D31" s="2"/>
    </row>
    <row r="32" spans="1:23" x14ac:dyDescent="0.2">
      <c r="A32" s="47" t="s">
        <v>54</v>
      </c>
      <c r="B32" s="2">
        <v>11500</v>
      </c>
      <c r="C32" s="2">
        <v>2200</v>
      </c>
      <c r="D32" s="2"/>
    </row>
    <row r="33" spans="1:5" x14ac:dyDescent="0.2">
      <c r="A33" s="47" t="s">
        <v>55</v>
      </c>
      <c r="B33" s="2">
        <v>12000</v>
      </c>
      <c r="C33" s="2">
        <v>2400</v>
      </c>
      <c r="D33" s="2"/>
    </row>
    <row r="34" spans="1:5" x14ac:dyDescent="0.2">
      <c r="A34" s="47" t="s">
        <v>56</v>
      </c>
      <c r="B34" s="2">
        <v>12500</v>
      </c>
      <c r="C34" s="2">
        <v>2600</v>
      </c>
      <c r="D34" s="2"/>
    </row>
    <row r="35" spans="1:5" x14ac:dyDescent="0.2">
      <c r="A35" s="47" t="s">
        <v>69</v>
      </c>
      <c r="B35" s="2">
        <v>13000</v>
      </c>
      <c r="C35" s="2">
        <v>2800</v>
      </c>
    </row>
    <row r="36" spans="1:5" x14ac:dyDescent="0.2">
      <c r="A36" s="47"/>
      <c r="B36" s="2"/>
      <c r="C36" s="2"/>
    </row>
    <row r="37" spans="1:5" ht="38.25" x14ac:dyDescent="0.2">
      <c r="A37" s="50" t="s">
        <v>57</v>
      </c>
      <c r="B37" s="4" t="s">
        <v>58</v>
      </c>
      <c r="C37" s="4" t="s">
        <v>59</v>
      </c>
      <c r="D37" s="4" t="s">
        <v>60</v>
      </c>
      <c r="E37" s="4" t="s">
        <v>61</v>
      </c>
    </row>
    <row r="38" spans="1:5" x14ac:dyDescent="0.2">
      <c r="A38" s="37" t="s">
        <v>62</v>
      </c>
      <c r="B38" s="53">
        <v>0.4</v>
      </c>
      <c r="C38" s="53">
        <v>0.315</v>
      </c>
      <c r="D38" s="53">
        <v>0.46</v>
      </c>
      <c r="E38" s="53">
        <v>0.5</v>
      </c>
    </row>
    <row r="39" spans="1:5" x14ac:dyDescent="0.2">
      <c r="A39" s="37" t="s">
        <v>63</v>
      </c>
      <c r="B39" s="53">
        <v>0.2</v>
      </c>
      <c r="C39" s="53">
        <v>0.216</v>
      </c>
      <c r="D39" s="53">
        <v>0.26</v>
      </c>
      <c r="E39" s="53">
        <v>0.26</v>
      </c>
    </row>
    <row r="40" spans="1:5" x14ac:dyDescent="0.2">
      <c r="B40" s="18"/>
    </row>
    <row r="41" spans="1:5" x14ac:dyDescent="0.2">
      <c r="A41" t="s">
        <v>31</v>
      </c>
    </row>
    <row r="42" spans="1:5" x14ac:dyDescent="0.2">
      <c r="A42" t="s">
        <v>30</v>
      </c>
    </row>
  </sheetData>
  <mergeCells count="4">
    <mergeCell ref="U1:W1"/>
    <mergeCell ref="B1:G1"/>
    <mergeCell ref="M1:O1"/>
    <mergeCell ref="Q1:S1"/>
  </mergeCells>
  <pageMargins left="0.75" right="0.75" top="1" bottom="1" header="0.5" footer="0.5"/>
  <pageSetup scale="82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workbookViewId="0">
      <selection activeCell="B3" sqref="B3"/>
    </sheetView>
  </sheetViews>
  <sheetFormatPr defaultColWidth="8.85546875" defaultRowHeight="12.75" x14ac:dyDescent="0.2"/>
  <cols>
    <col min="1" max="1" width="40.140625" bestFit="1" customWidth="1"/>
    <col min="2" max="2" width="9" bestFit="1" customWidth="1"/>
    <col min="3" max="3" width="9" customWidth="1"/>
    <col min="4" max="4" width="11.28515625" bestFit="1" customWidth="1"/>
    <col min="5" max="5" width="9.85546875" bestFit="1" customWidth="1"/>
    <col min="6" max="6" width="7.85546875" bestFit="1" customWidth="1"/>
    <col min="7" max="7" width="9.85546875" bestFit="1" customWidth="1"/>
    <col min="8" max="8" width="2.7109375" customWidth="1"/>
    <col min="9" max="12" width="8.5703125" bestFit="1" customWidth="1"/>
    <col min="13" max="13" width="2.7109375" customWidth="1"/>
    <col min="14" max="16" width="7.5703125" bestFit="1" customWidth="1"/>
    <col min="17" max="17" width="2.7109375" customWidth="1"/>
    <col min="18" max="18" width="7.5703125" bestFit="1" customWidth="1"/>
    <col min="19" max="20" width="8.5703125" bestFit="1" customWidth="1"/>
    <col min="21" max="21" width="2.7109375" customWidth="1"/>
    <col min="22" max="22" width="7.5703125" bestFit="1" customWidth="1"/>
    <col min="23" max="23" width="7.7109375" bestFit="1" customWidth="1"/>
    <col min="24" max="24" width="7.5703125" bestFit="1" customWidth="1"/>
    <col min="25" max="25" width="2.7109375" customWidth="1"/>
    <col min="26" max="28" width="7.5703125" bestFit="1" customWidth="1"/>
    <col min="29" max="29" width="2.7109375" customWidth="1"/>
    <col min="30" max="32" width="7.5703125" bestFit="1" customWidth="1"/>
    <col min="33" max="33" width="2.7109375" customWidth="1"/>
  </cols>
  <sheetData>
    <row r="1" spans="1:32" x14ac:dyDescent="0.2">
      <c r="A1" s="54" t="s">
        <v>22</v>
      </c>
      <c r="B1" s="63" t="s">
        <v>68</v>
      </c>
      <c r="C1" s="63"/>
      <c r="D1" s="63"/>
      <c r="E1" s="63"/>
      <c r="F1" s="63"/>
      <c r="G1" s="63"/>
      <c r="N1" s="66" t="s">
        <v>27</v>
      </c>
      <c r="O1" s="66"/>
      <c r="P1" s="66"/>
      <c r="R1" s="68" t="s">
        <v>28</v>
      </c>
      <c r="S1" s="68"/>
      <c r="T1" s="68"/>
      <c r="U1" s="56"/>
      <c r="V1" s="64" t="s">
        <v>41</v>
      </c>
      <c r="W1" s="64"/>
      <c r="X1" s="64"/>
      <c r="Z1" s="65" t="s">
        <v>43</v>
      </c>
      <c r="AA1" s="65"/>
      <c r="AB1" s="65"/>
      <c r="AD1" s="67" t="s">
        <v>46</v>
      </c>
      <c r="AE1" s="67"/>
      <c r="AF1" s="67"/>
    </row>
    <row r="2" spans="1:32" s="3" customFormat="1" ht="51" x14ac:dyDescent="0.2">
      <c r="B2" s="58" t="s">
        <v>72</v>
      </c>
      <c r="C2" s="58" t="s">
        <v>71</v>
      </c>
      <c r="D2" s="4" t="s">
        <v>0</v>
      </c>
      <c r="E2" s="4" t="s">
        <v>1</v>
      </c>
      <c r="F2" s="4" t="s">
        <v>13</v>
      </c>
      <c r="G2" s="4" t="s">
        <v>48</v>
      </c>
      <c r="I2" s="24" t="s">
        <v>11</v>
      </c>
      <c r="J2" s="24" t="s">
        <v>12</v>
      </c>
      <c r="K2" s="4" t="s">
        <v>44</v>
      </c>
      <c r="L2" s="4" t="s">
        <v>45</v>
      </c>
      <c r="M2" s="11"/>
      <c r="N2" s="3" t="s">
        <v>19</v>
      </c>
      <c r="O2" s="3" t="s">
        <v>20</v>
      </c>
      <c r="P2" s="3" t="s">
        <v>21</v>
      </c>
      <c r="R2" s="3" t="s">
        <v>19</v>
      </c>
      <c r="S2" s="3" t="s">
        <v>20</v>
      </c>
      <c r="T2" s="3" t="s">
        <v>21</v>
      </c>
      <c r="U2" s="57"/>
      <c r="V2" s="4" t="s">
        <v>19</v>
      </c>
      <c r="W2" s="4" t="s">
        <v>13</v>
      </c>
      <c r="X2" s="4" t="s">
        <v>42</v>
      </c>
      <c r="Z2" s="3" t="s">
        <v>19</v>
      </c>
      <c r="AA2" s="3" t="s">
        <v>20</v>
      </c>
      <c r="AB2" s="3" t="s">
        <v>21</v>
      </c>
      <c r="AD2" s="38" t="s">
        <v>19</v>
      </c>
      <c r="AE2" s="38" t="s">
        <v>20</v>
      </c>
      <c r="AF2" s="38" t="s">
        <v>21</v>
      </c>
    </row>
    <row r="3" spans="1:32" s="3" customFormat="1" x14ac:dyDescent="0.2">
      <c r="A3" s="48" t="s">
        <v>70</v>
      </c>
      <c r="B3" s="55">
        <v>0</v>
      </c>
      <c r="C3" s="55">
        <v>0</v>
      </c>
      <c r="D3" s="2">
        <v>62400</v>
      </c>
      <c r="E3" s="2">
        <f>D3/12*B3</f>
        <v>0</v>
      </c>
      <c r="F3" s="2">
        <f>(E3*$B$24)+($B$28/12*B3)</f>
        <v>0</v>
      </c>
      <c r="G3" s="2">
        <f t="shared" ref="G3:G7" si="0">SUM(E3:F3)</f>
        <v>0</v>
      </c>
      <c r="I3" s="7">
        <f t="shared" ref="I3:I7" si="1">P3</f>
        <v>0</v>
      </c>
      <c r="J3" s="7">
        <f t="shared" ref="J3:J7" si="2">T3</f>
        <v>0</v>
      </c>
      <c r="K3" s="7">
        <f>SUM(G3:J3)</f>
        <v>0</v>
      </c>
      <c r="L3" s="7">
        <f>X3+AB3+AF3</f>
        <v>0</v>
      </c>
      <c r="M3" s="11"/>
      <c r="N3" s="25">
        <f>E3*(100%+$B$27)</f>
        <v>0</v>
      </c>
      <c r="O3" s="25">
        <f>(N3*$B$24)+($B$28/12*$B3*(1+$B$29))</f>
        <v>0</v>
      </c>
      <c r="P3" s="25">
        <f t="shared" ref="P3:P7" si="3">SUM(N3:O3)</f>
        <v>0</v>
      </c>
      <c r="R3" s="12">
        <f>N3*(100%+$B$27)</f>
        <v>0</v>
      </c>
      <c r="S3" s="12">
        <f>(R3*$B$24)+($B$28/12*$B3*(1+$B$29)^2)</f>
        <v>0</v>
      </c>
      <c r="T3" s="12">
        <f t="shared" ref="T3:T7" si="4">SUM(R3:S3)</f>
        <v>0</v>
      </c>
      <c r="U3" s="57"/>
      <c r="V3" s="2">
        <f>D3/12*C3</f>
        <v>0</v>
      </c>
      <c r="W3" s="2">
        <f>(V3*$B$24)+($B$28/12*C3)</f>
        <v>0</v>
      </c>
      <c r="X3" s="2">
        <f t="shared" ref="X3:X7" si="5">SUM(V3:W3)</f>
        <v>0</v>
      </c>
      <c r="Z3" s="25">
        <f>V3*(100%+$B$27)</f>
        <v>0</v>
      </c>
      <c r="AA3" s="25">
        <f>(Z3*$B$24)+($B$28/12*C3*(1+$B$29))</f>
        <v>0</v>
      </c>
      <c r="AB3" s="25">
        <f t="shared" ref="AB3:AB7" si="6">SUM(Z3:AA3)</f>
        <v>0</v>
      </c>
      <c r="AD3" s="39">
        <f>Z3*(1+$B$27)</f>
        <v>0</v>
      </c>
      <c r="AE3" s="39">
        <f>(AD3*$B$24)+($B$28/12*C3*(1+$B$29)^2)</f>
        <v>0</v>
      </c>
      <c r="AF3" s="39">
        <f t="shared" ref="AF3:AF7" si="7">SUM(AD3:AE3)</f>
        <v>0</v>
      </c>
    </row>
    <row r="4" spans="1:32" s="3" customFormat="1" x14ac:dyDescent="0.2">
      <c r="A4" s="13" t="s">
        <v>67</v>
      </c>
      <c r="B4" s="55">
        <v>0</v>
      </c>
      <c r="C4" s="55">
        <v>0</v>
      </c>
      <c r="D4" s="2">
        <v>35000</v>
      </c>
      <c r="E4" s="2">
        <f t="shared" ref="E4:E7" si="8">D4/12*B4</f>
        <v>0</v>
      </c>
      <c r="F4" s="2">
        <f>(E4*$B$25)+($B$28/12*B4)</f>
        <v>0</v>
      </c>
      <c r="G4" s="2">
        <f t="shared" si="0"/>
        <v>0</v>
      </c>
      <c r="I4" s="7">
        <f t="shared" si="1"/>
        <v>0</v>
      </c>
      <c r="J4" s="7">
        <f t="shared" si="2"/>
        <v>0</v>
      </c>
      <c r="K4" s="7">
        <f>SUM(G4:J4)</f>
        <v>0</v>
      </c>
      <c r="L4" s="7">
        <f t="shared" ref="L4:L7" si="9">X4+AB4+AF4</f>
        <v>0</v>
      </c>
      <c r="M4" s="11"/>
      <c r="N4" s="25">
        <f>E4*(100%+$B$27)</f>
        <v>0</v>
      </c>
      <c r="O4" s="25">
        <f>(N4*$B$25)+($B$28/12*$B4*(1+$B$29))</f>
        <v>0</v>
      </c>
      <c r="P4" s="25">
        <f t="shared" si="3"/>
        <v>0</v>
      </c>
      <c r="R4" s="12">
        <f>N4*(100%+$B$27)</f>
        <v>0</v>
      </c>
      <c r="S4" s="12">
        <f>(R4*$B$25)+($B$28/12*$B4*(1+$B$29)^2)</f>
        <v>0</v>
      </c>
      <c r="T4" s="12">
        <f t="shared" si="4"/>
        <v>0</v>
      </c>
      <c r="U4" s="57"/>
      <c r="V4" s="2">
        <f>D4/12*C4</f>
        <v>0</v>
      </c>
      <c r="W4" s="2">
        <f>(V4*$B$25)+($B$28/12*C4)</f>
        <v>0</v>
      </c>
      <c r="X4" s="2">
        <f t="shared" si="5"/>
        <v>0</v>
      </c>
      <c r="Z4" s="25">
        <f>V4*(100%+$B$27)</f>
        <v>0</v>
      </c>
      <c r="AA4" s="25">
        <f>(Z4*$B$25)+($B$28/12*C4*(1+$B$29))</f>
        <v>0</v>
      </c>
      <c r="AB4" s="25">
        <f t="shared" si="6"/>
        <v>0</v>
      </c>
      <c r="AD4" s="39">
        <f>Z4*(1+$B$27)</f>
        <v>0</v>
      </c>
      <c r="AE4" s="39">
        <f>(AD4*$B$25)+($B$28/12*C4*(1+$B$29)^2)</f>
        <v>0</v>
      </c>
      <c r="AF4" s="39">
        <f t="shared" si="7"/>
        <v>0</v>
      </c>
    </row>
    <row r="5" spans="1:32" s="3" customFormat="1" x14ac:dyDescent="0.2">
      <c r="A5" t="s">
        <v>29</v>
      </c>
      <c r="B5" s="55">
        <v>0</v>
      </c>
      <c r="C5" s="55">
        <v>0</v>
      </c>
      <c r="D5" s="2">
        <v>30000</v>
      </c>
      <c r="E5" s="2">
        <f t="shared" si="8"/>
        <v>0</v>
      </c>
      <c r="F5" s="2">
        <f>(E5*$B$26)+($B$28/12*B5)</f>
        <v>0</v>
      </c>
      <c r="G5" s="2">
        <f t="shared" si="0"/>
        <v>0</v>
      </c>
      <c r="I5" s="7">
        <f t="shared" si="1"/>
        <v>0</v>
      </c>
      <c r="J5" s="7">
        <f t="shared" si="2"/>
        <v>0</v>
      </c>
      <c r="K5" s="7">
        <f>SUM(G5:J5)</f>
        <v>0</v>
      </c>
      <c r="L5" s="7">
        <f t="shared" si="9"/>
        <v>0</v>
      </c>
      <c r="M5" s="11"/>
      <c r="N5" s="25">
        <f>E5*(100%+$B$27)</f>
        <v>0</v>
      </c>
      <c r="O5" s="25">
        <f>(N5*$B$26)+($B$28/12*$B5*(1+$B$29))</f>
        <v>0</v>
      </c>
      <c r="P5" s="25">
        <f t="shared" si="3"/>
        <v>0</v>
      </c>
      <c r="R5" s="12">
        <f>N5*(100%+$B$27)</f>
        <v>0</v>
      </c>
      <c r="S5" s="12">
        <f>(R5*$B$26)+($B$28/12*$B5*(1+$B$29)^2)</f>
        <v>0</v>
      </c>
      <c r="T5" s="12">
        <f t="shared" si="4"/>
        <v>0</v>
      </c>
      <c r="U5" s="57"/>
      <c r="V5" s="2">
        <f>D5/12*C5</f>
        <v>0</v>
      </c>
      <c r="W5" s="2">
        <f>(V5*$B$26)+($B$28/12*C5)</f>
        <v>0</v>
      </c>
      <c r="X5" s="2">
        <f t="shared" si="5"/>
        <v>0</v>
      </c>
      <c r="Z5" s="25">
        <f>V5*(100%+$B$27)</f>
        <v>0</v>
      </c>
      <c r="AA5" s="25">
        <f>(Z5*$B$26)+($B$28/12*C5*(1+$B$29))</f>
        <v>0</v>
      </c>
      <c r="AB5" s="25">
        <f t="shared" si="6"/>
        <v>0</v>
      </c>
      <c r="AD5" s="39">
        <f>Z5*(1+$B$27)</f>
        <v>0</v>
      </c>
      <c r="AE5" s="39">
        <f>(AD5*$B$26)+($B$28/12*C5*(1+$B$29)^2)</f>
        <v>0</v>
      </c>
      <c r="AF5" s="39">
        <f t="shared" si="7"/>
        <v>0</v>
      </c>
    </row>
    <row r="6" spans="1:32" s="3" customFormat="1" x14ac:dyDescent="0.2">
      <c r="A6" t="s">
        <v>23</v>
      </c>
      <c r="B6" s="55">
        <v>0</v>
      </c>
      <c r="C6" s="55">
        <v>0</v>
      </c>
      <c r="D6" s="2">
        <v>18000</v>
      </c>
      <c r="E6" s="2">
        <f t="shared" si="8"/>
        <v>0</v>
      </c>
      <c r="F6" s="2">
        <f>(E6*$B$26)+($C$31/12*B6)</f>
        <v>0</v>
      </c>
      <c r="G6" s="2">
        <f t="shared" si="0"/>
        <v>0</v>
      </c>
      <c r="I6" s="7">
        <f t="shared" si="1"/>
        <v>0</v>
      </c>
      <c r="J6" s="7">
        <f t="shared" si="2"/>
        <v>0</v>
      </c>
      <c r="K6" s="7">
        <f>SUM(G6:J6)</f>
        <v>0</v>
      </c>
      <c r="L6" s="7">
        <f t="shared" si="9"/>
        <v>0</v>
      </c>
      <c r="M6" s="11"/>
      <c r="N6" s="25">
        <f>E6*(100%+$B$27)</f>
        <v>0</v>
      </c>
      <c r="O6" s="25">
        <f>(N6*$B$26)+(C32/12*B6)</f>
        <v>0</v>
      </c>
      <c r="P6" s="25">
        <f t="shared" si="3"/>
        <v>0</v>
      </c>
      <c r="R6" s="12">
        <f>N6*(100%+$B$27)</f>
        <v>0</v>
      </c>
      <c r="S6" s="12">
        <f>(R6*$B$26)+(C33/12*$B6)</f>
        <v>0</v>
      </c>
      <c r="T6" s="12">
        <f t="shared" si="4"/>
        <v>0</v>
      </c>
      <c r="U6" s="57"/>
      <c r="V6" s="2">
        <f>D6/12*C6</f>
        <v>0</v>
      </c>
      <c r="W6" s="2">
        <f>(V6*$B$26)+(C31/12*C6)</f>
        <v>0</v>
      </c>
      <c r="X6" s="2">
        <f t="shared" si="5"/>
        <v>0</v>
      </c>
      <c r="Z6" s="25">
        <f>V6*(100%+$B$27)</f>
        <v>0</v>
      </c>
      <c r="AA6" s="25">
        <f>(Z6*$B$26)+(C32/12*C6)</f>
        <v>0</v>
      </c>
      <c r="AB6" s="25">
        <f t="shared" si="6"/>
        <v>0</v>
      </c>
      <c r="AD6" s="39">
        <f>Z6*(1+$B$27)</f>
        <v>0</v>
      </c>
      <c r="AE6" s="39">
        <f>(AD6*$B$26)+(C33/12*C6)</f>
        <v>0</v>
      </c>
      <c r="AF6" s="39">
        <f t="shared" si="7"/>
        <v>0</v>
      </c>
    </row>
    <row r="7" spans="1:32" s="3" customFormat="1" x14ac:dyDescent="0.2">
      <c r="A7" s="13" t="s">
        <v>32</v>
      </c>
      <c r="B7" s="55">
        <v>0</v>
      </c>
      <c r="C7" s="55">
        <v>0</v>
      </c>
      <c r="D7" s="2">
        <v>7500</v>
      </c>
      <c r="E7" s="2">
        <f t="shared" si="8"/>
        <v>0</v>
      </c>
      <c r="F7" s="2">
        <f>(E7*$B$26)</f>
        <v>0</v>
      </c>
      <c r="G7" s="2">
        <f t="shared" si="0"/>
        <v>0</v>
      </c>
      <c r="I7" s="7">
        <f t="shared" si="1"/>
        <v>0</v>
      </c>
      <c r="J7" s="7">
        <f t="shared" si="2"/>
        <v>0</v>
      </c>
      <c r="K7" s="7">
        <f>SUM(G7:J7)</f>
        <v>0</v>
      </c>
      <c r="L7" s="7">
        <f t="shared" si="9"/>
        <v>0</v>
      </c>
      <c r="M7" s="11"/>
      <c r="N7" s="25">
        <f>E7*(100%+$B$27)</f>
        <v>0</v>
      </c>
      <c r="O7" s="25">
        <f>(N7*$B$26)</f>
        <v>0</v>
      </c>
      <c r="P7" s="25">
        <f t="shared" si="3"/>
        <v>0</v>
      </c>
      <c r="R7" s="12">
        <f>N7*(100%+$B$27)</f>
        <v>0</v>
      </c>
      <c r="S7" s="12">
        <f>(R7*$B$26)</f>
        <v>0</v>
      </c>
      <c r="T7" s="12">
        <f t="shared" si="4"/>
        <v>0</v>
      </c>
      <c r="U7" s="57"/>
      <c r="V7" s="2">
        <f>D7/12*C7</f>
        <v>0</v>
      </c>
      <c r="W7" s="2">
        <f>(V7*$B$26)</f>
        <v>0</v>
      </c>
      <c r="X7" s="2">
        <f t="shared" si="5"/>
        <v>0</v>
      </c>
      <c r="Z7" s="25">
        <f>V7*(100%+$B$27)</f>
        <v>0</v>
      </c>
      <c r="AA7" s="25">
        <f>(Z7*$B$26)</f>
        <v>0</v>
      </c>
      <c r="AB7" s="25">
        <f t="shared" si="6"/>
        <v>0</v>
      </c>
      <c r="AD7" s="39">
        <f>Z7*(1+$B$27)</f>
        <v>0</v>
      </c>
      <c r="AE7" s="39">
        <f>(AD7*$B$26)</f>
        <v>0</v>
      </c>
      <c r="AF7" s="39">
        <f t="shared" si="7"/>
        <v>0</v>
      </c>
    </row>
    <row r="8" spans="1:32" x14ac:dyDescent="0.2">
      <c r="A8" t="s">
        <v>2</v>
      </c>
      <c r="B8" s="1"/>
      <c r="C8" s="1"/>
      <c r="D8" s="2"/>
      <c r="E8" s="6">
        <f>SUM(E3:E7)</f>
        <v>0</v>
      </c>
      <c r="F8" s="6">
        <f>SUM(F3:F7)</f>
        <v>0</v>
      </c>
      <c r="G8" s="6">
        <f>SUM(G3:G7)</f>
        <v>0</v>
      </c>
      <c r="I8" s="9">
        <f>SUM(I3:I7)</f>
        <v>0</v>
      </c>
      <c r="J8" s="9">
        <f>SUM(J3:J7)</f>
        <v>0</v>
      </c>
      <c r="K8" s="9">
        <f>SUM(K3:K7)</f>
        <v>0</v>
      </c>
      <c r="L8" s="33">
        <f>SUM(L3:L7)</f>
        <v>0</v>
      </c>
      <c r="M8" s="10"/>
      <c r="N8" s="19">
        <f>SUM(N3:N7)</f>
        <v>0</v>
      </c>
      <c r="O8" s="19">
        <f>SUM(O3:O7)</f>
        <v>0</v>
      </c>
      <c r="P8" s="19">
        <f>SUM(P3:P7)</f>
        <v>0</v>
      </c>
      <c r="R8" s="26">
        <f>SUM(R3:R7)</f>
        <v>0</v>
      </c>
      <c r="S8" s="26">
        <f>SUM(S3:S7)</f>
        <v>0</v>
      </c>
      <c r="T8" s="26">
        <f>SUM(T3:T7)</f>
        <v>0</v>
      </c>
      <c r="U8" s="56"/>
      <c r="V8" s="6">
        <f>SUM(V3:V7)</f>
        <v>0</v>
      </c>
      <c r="W8" s="6">
        <f>SUM(W3:W7)</f>
        <v>0</v>
      </c>
      <c r="X8" s="6">
        <f>SUM(X3:X7)</f>
        <v>0</v>
      </c>
      <c r="Z8" s="19">
        <f>SUM(Z3:Z7)</f>
        <v>0</v>
      </c>
      <c r="AA8" s="19">
        <f>SUM(AA3:AA7)</f>
        <v>0</v>
      </c>
      <c r="AB8" s="19">
        <f>SUM(AB3:AB7)</f>
        <v>0</v>
      </c>
      <c r="AD8" s="40">
        <f>SUM(AD3:AD7)</f>
        <v>0</v>
      </c>
      <c r="AE8" s="40">
        <f>SUM(AE3:AE7)</f>
        <v>0</v>
      </c>
      <c r="AF8" s="40">
        <f>SUM(AF3:AF7)</f>
        <v>0</v>
      </c>
    </row>
    <row r="9" spans="1:32" x14ac:dyDescent="0.2">
      <c r="B9" s="1"/>
      <c r="C9" s="1"/>
      <c r="D9" s="2"/>
      <c r="G9" s="2"/>
      <c r="I9" s="8"/>
      <c r="J9" s="8"/>
    </row>
    <row r="10" spans="1:32" x14ac:dyDescent="0.2">
      <c r="A10" t="s">
        <v>3</v>
      </c>
      <c r="B10" s="1"/>
      <c r="C10" s="1"/>
      <c r="D10" s="2"/>
      <c r="G10" s="2"/>
      <c r="I10" s="8"/>
      <c r="J10" s="8"/>
      <c r="K10" s="15">
        <f t="shared" ref="K10:K15" si="10">SUM(G10:J10)</f>
        <v>0</v>
      </c>
      <c r="L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</row>
    <row r="11" spans="1:32" x14ac:dyDescent="0.2">
      <c r="A11" t="s">
        <v>4</v>
      </c>
      <c r="B11" s="1"/>
      <c r="C11" s="1"/>
      <c r="D11" s="2"/>
      <c r="G11" s="2"/>
      <c r="I11" s="7"/>
      <c r="J11" s="7"/>
      <c r="K11" s="15">
        <f t="shared" si="10"/>
        <v>0</v>
      </c>
      <c r="L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 spans="1:32" x14ac:dyDescent="0.2">
      <c r="A12" t="s">
        <v>5</v>
      </c>
      <c r="B12" s="1"/>
      <c r="C12" s="1"/>
      <c r="D12" s="2"/>
      <c r="G12" s="2"/>
      <c r="I12" s="7"/>
      <c r="J12" s="7"/>
      <c r="K12" s="15">
        <f t="shared" si="10"/>
        <v>0</v>
      </c>
      <c r="L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</row>
    <row r="13" spans="1:32" x14ac:dyDescent="0.2">
      <c r="A13" t="s">
        <v>10</v>
      </c>
      <c r="B13" s="1"/>
      <c r="C13" s="1"/>
      <c r="D13" s="2"/>
      <c r="G13" s="2"/>
      <c r="I13" s="7"/>
      <c r="J13" s="7"/>
      <c r="K13" s="15">
        <f t="shared" si="10"/>
        <v>0</v>
      </c>
      <c r="L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</row>
    <row r="14" spans="1:32" x14ac:dyDescent="0.2">
      <c r="A14" t="s">
        <v>25</v>
      </c>
      <c r="B14" s="1"/>
      <c r="C14" s="1"/>
      <c r="D14" s="2"/>
      <c r="G14" s="2"/>
      <c r="I14" s="7"/>
      <c r="J14" s="7"/>
      <c r="K14" s="15">
        <f t="shared" si="10"/>
        <v>0</v>
      </c>
      <c r="L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2" x14ac:dyDescent="0.2">
      <c r="A15" t="s">
        <v>9</v>
      </c>
      <c r="B15" s="1"/>
      <c r="C15" s="1"/>
      <c r="D15" s="2"/>
      <c r="G15" s="2">
        <f>B31/12*B6</f>
        <v>0</v>
      </c>
      <c r="I15" s="7">
        <f>B32/12*B6</f>
        <v>0</v>
      </c>
      <c r="J15" s="7">
        <f>B33/12*B6</f>
        <v>0</v>
      </c>
      <c r="K15" s="15">
        <f t="shared" si="10"/>
        <v>0</v>
      </c>
      <c r="L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>
        <f>B31/12*C7</f>
        <v>0</v>
      </c>
      <c r="Y15" s="15"/>
      <c r="Z15" s="15"/>
      <c r="AA15" s="15"/>
      <c r="AB15" s="15">
        <f>B32/12*C6</f>
        <v>0</v>
      </c>
      <c r="AC15" s="15"/>
      <c r="AD15" s="15"/>
      <c r="AE15" s="15"/>
      <c r="AF15" s="15">
        <f>B33/12*C6</f>
        <v>0</v>
      </c>
    </row>
    <row r="16" spans="1:32" x14ac:dyDescent="0.2">
      <c r="A16" t="s">
        <v>6</v>
      </c>
      <c r="B16" s="1"/>
      <c r="C16" s="1"/>
      <c r="D16" s="2"/>
      <c r="G16" s="6">
        <f>SUM(G8:G15)</f>
        <v>0</v>
      </c>
      <c r="I16" s="9">
        <f t="shared" ref="I16:L16" si="11">SUM(I8:I15)</f>
        <v>0</v>
      </c>
      <c r="J16" s="9">
        <f t="shared" si="11"/>
        <v>0</v>
      </c>
      <c r="K16" s="17">
        <f t="shared" si="11"/>
        <v>0</v>
      </c>
      <c r="L16" s="17">
        <f t="shared" si="11"/>
        <v>0</v>
      </c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17">
        <f t="shared" ref="X16:AF16" si="12">SUM(X8:X15)</f>
        <v>0</v>
      </c>
      <c r="Y16" s="60"/>
      <c r="Z16" s="60"/>
      <c r="AA16" s="60"/>
      <c r="AB16" s="17">
        <f t="shared" si="12"/>
        <v>0</v>
      </c>
      <c r="AC16" s="60"/>
      <c r="AD16" s="60"/>
      <c r="AE16" s="60"/>
      <c r="AF16" s="17">
        <f t="shared" si="12"/>
        <v>0</v>
      </c>
    </row>
    <row r="17" spans="1:32" x14ac:dyDescent="0.2">
      <c r="A17" t="s">
        <v>7</v>
      </c>
      <c r="B17" s="1">
        <v>0.4</v>
      </c>
      <c r="C17" s="1"/>
      <c r="D17" s="2"/>
      <c r="G17" s="2">
        <f>G20*$B$17</f>
        <v>0</v>
      </c>
      <c r="H17" s="2"/>
      <c r="I17" s="2">
        <f t="shared" ref="I17:L17" si="13">I20*$B$17</f>
        <v>0</v>
      </c>
      <c r="J17" s="2">
        <f t="shared" si="13"/>
        <v>0</v>
      </c>
      <c r="K17" s="2">
        <f t="shared" si="13"/>
        <v>0</v>
      </c>
      <c r="L17" s="2">
        <f t="shared" si="13"/>
        <v>0</v>
      </c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2">
        <f t="shared" ref="X17:AF17" si="14">X20*$B$17</f>
        <v>0</v>
      </c>
      <c r="Y17" s="59"/>
      <c r="Z17" s="59"/>
      <c r="AA17" s="59"/>
      <c r="AB17" s="2">
        <f t="shared" si="14"/>
        <v>0</v>
      </c>
      <c r="AC17" s="59"/>
      <c r="AD17" s="59"/>
      <c r="AE17" s="59"/>
      <c r="AF17" s="2">
        <f t="shared" si="14"/>
        <v>0</v>
      </c>
    </row>
    <row r="18" spans="1:32" x14ac:dyDescent="0.2">
      <c r="A18" t="s">
        <v>8</v>
      </c>
      <c r="B18" s="1"/>
      <c r="C18" s="1"/>
      <c r="D18" s="2"/>
      <c r="G18" s="6">
        <f>SUM(G16:G17)</f>
        <v>0</v>
      </c>
      <c r="I18" s="9">
        <f t="shared" ref="I18:L18" si="15">SUM(I16:I17)</f>
        <v>0</v>
      </c>
      <c r="J18" s="9">
        <f t="shared" si="15"/>
        <v>0</v>
      </c>
      <c r="K18" s="17">
        <f t="shared" si="15"/>
        <v>0</v>
      </c>
      <c r="L18" s="17">
        <f t="shared" si="15"/>
        <v>0</v>
      </c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17">
        <f t="shared" ref="X18:AF18" si="16">SUM(X16:X17)</f>
        <v>0</v>
      </c>
      <c r="Y18" s="60"/>
      <c r="Z18" s="60"/>
      <c r="AA18" s="60"/>
      <c r="AB18" s="17">
        <f t="shared" si="16"/>
        <v>0</v>
      </c>
      <c r="AC18" s="60"/>
      <c r="AD18" s="60"/>
      <c r="AE18" s="60"/>
      <c r="AF18" s="17">
        <f t="shared" si="16"/>
        <v>0</v>
      </c>
    </row>
    <row r="19" spans="1:32" x14ac:dyDescent="0.2">
      <c r="B19" s="1"/>
      <c r="C19" s="1"/>
      <c r="D19" s="2"/>
      <c r="G19" s="2"/>
      <c r="K19" s="16"/>
      <c r="L19" s="16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16"/>
      <c r="Y19" s="61"/>
      <c r="Z19" s="61"/>
      <c r="AA19" s="61"/>
      <c r="AB19" s="16"/>
      <c r="AC19" s="61"/>
      <c r="AD19" s="61"/>
      <c r="AE19" s="61"/>
      <c r="AF19" s="16"/>
    </row>
    <row r="20" spans="1:32" x14ac:dyDescent="0.2">
      <c r="B20" s="1"/>
      <c r="C20" s="1"/>
      <c r="D20" s="2"/>
      <c r="F20" s="27" t="s">
        <v>26</v>
      </c>
      <c r="G20" s="2">
        <f>G16-G10-G15</f>
        <v>0</v>
      </c>
      <c r="H20" s="2"/>
      <c r="I20" s="2">
        <f t="shared" ref="I20:L20" si="17">I16-I10-I15</f>
        <v>0</v>
      </c>
      <c r="J20" s="2">
        <f t="shared" si="17"/>
        <v>0</v>
      </c>
      <c r="K20" s="2">
        <f t="shared" si="17"/>
        <v>0</v>
      </c>
      <c r="L20" s="2">
        <f t="shared" si="17"/>
        <v>0</v>
      </c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2">
        <f t="shared" ref="X20:AF20" si="18">X16-X10-X15</f>
        <v>0</v>
      </c>
      <c r="Y20" s="59"/>
      <c r="Z20" s="59"/>
      <c r="AA20" s="59"/>
      <c r="AB20" s="2">
        <f t="shared" si="18"/>
        <v>0</v>
      </c>
      <c r="AC20" s="59"/>
      <c r="AD20" s="59"/>
      <c r="AE20" s="59"/>
      <c r="AF20" s="2">
        <f t="shared" si="18"/>
        <v>0</v>
      </c>
    </row>
    <row r="21" spans="1:32" x14ac:dyDescent="0.2">
      <c r="B21" s="1"/>
      <c r="C21" s="1"/>
      <c r="D21" s="2"/>
      <c r="F21" s="27" t="s">
        <v>24</v>
      </c>
      <c r="G21" s="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</row>
    <row r="22" spans="1:32" x14ac:dyDescent="0.2">
      <c r="B22" s="1"/>
      <c r="C22" s="1"/>
      <c r="D22" s="2"/>
      <c r="G22" s="2"/>
    </row>
    <row r="23" spans="1:32" x14ac:dyDescent="0.2">
      <c r="B23" s="1"/>
      <c r="C23" s="1"/>
      <c r="D23" s="2"/>
      <c r="G23" s="2"/>
    </row>
    <row r="24" spans="1:32" x14ac:dyDescent="0.2">
      <c r="A24" s="34" t="s">
        <v>15</v>
      </c>
      <c r="B24" s="35">
        <v>0.20849999999999999</v>
      </c>
      <c r="C24" s="48" t="s">
        <v>64</v>
      </c>
      <c r="I24" s="20"/>
      <c r="J24" s="20"/>
      <c r="K24" s="20"/>
      <c r="L24" s="20"/>
    </row>
    <row r="25" spans="1:32" x14ac:dyDescent="0.2">
      <c r="A25" s="34" t="s">
        <v>16</v>
      </c>
      <c r="B25" s="35">
        <v>0.20949999999999999</v>
      </c>
      <c r="C25" s="49" t="s">
        <v>65</v>
      </c>
      <c r="F25" s="21"/>
      <c r="G25" s="21"/>
      <c r="H25" s="21"/>
      <c r="I25" s="8"/>
      <c r="J25" s="8"/>
      <c r="M25" s="2"/>
    </row>
    <row r="26" spans="1:32" x14ac:dyDescent="0.2">
      <c r="A26" s="34" t="s">
        <v>17</v>
      </c>
      <c r="B26" s="35">
        <v>8.5500000000000007E-2</v>
      </c>
      <c r="C26" s="49" t="s">
        <v>66</v>
      </c>
      <c r="D26" s="2"/>
      <c r="F26" s="21"/>
      <c r="G26" s="21"/>
      <c r="H26" s="21"/>
      <c r="I26" s="8"/>
      <c r="J26" s="8"/>
      <c r="M26" s="2"/>
    </row>
    <row r="27" spans="1:32" x14ac:dyDescent="0.2">
      <c r="A27" s="36" t="s">
        <v>18</v>
      </c>
      <c r="B27" s="35">
        <v>0.03</v>
      </c>
      <c r="D27" s="14"/>
      <c r="E27" s="4"/>
      <c r="F27" s="22"/>
      <c r="G27" s="22"/>
      <c r="H27" s="21"/>
      <c r="I27" s="14"/>
      <c r="J27" s="14"/>
      <c r="M27" s="2"/>
    </row>
    <row r="28" spans="1:32" x14ac:dyDescent="0.2">
      <c r="A28" s="14" t="s">
        <v>47</v>
      </c>
      <c r="B28" s="7">
        <v>11112</v>
      </c>
      <c r="C28" s="23"/>
      <c r="D28" s="2"/>
      <c r="E28" s="5"/>
      <c r="F28" s="2"/>
      <c r="G28" s="2"/>
      <c r="H28" s="3"/>
      <c r="I28" s="7"/>
      <c r="J28" s="7"/>
      <c r="M28" s="2"/>
    </row>
    <row r="29" spans="1:32" x14ac:dyDescent="0.2">
      <c r="A29" s="34" t="s">
        <v>14</v>
      </c>
      <c r="B29" s="35">
        <v>0.105</v>
      </c>
      <c r="C29" s="2"/>
      <c r="D29" s="2"/>
    </row>
    <row r="30" spans="1:32" ht="25.5" x14ac:dyDescent="0.2">
      <c r="A30" s="50" t="s">
        <v>51</v>
      </c>
      <c r="B30" s="51" t="s">
        <v>9</v>
      </c>
      <c r="C30" s="52" t="s">
        <v>52</v>
      </c>
      <c r="D30" s="2"/>
    </row>
    <row r="31" spans="1:32" x14ac:dyDescent="0.2">
      <c r="A31" s="47" t="s">
        <v>53</v>
      </c>
      <c r="B31" s="2">
        <v>11000</v>
      </c>
      <c r="C31" s="2">
        <v>2000</v>
      </c>
      <c r="D31" s="2"/>
    </row>
    <row r="32" spans="1:32" x14ac:dyDescent="0.2">
      <c r="A32" s="47" t="s">
        <v>54</v>
      </c>
      <c r="B32" s="2">
        <v>11500</v>
      </c>
      <c r="C32" s="2">
        <v>2200</v>
      </c>
      <c r="D32" s="2"/>
    </row>
    <row r="33" spans="1:5" x14ac:dyDescent="0.2">
      <c r="A33" s="47" t="s">
        <v>55</v>
      </c>
      <c r="B33" s="2">
        <v>12000</v>
      </c>
      <c r="C33" s="2">
        <v>2400</v>
      </c>
      <c r="D33" s="2"/>
    </row>
    <row r="34" spans="1:5" x14ac:dyDescent="0.2">
      <c r="A34" s="47" t="s">
        <v>56</v>
      </c>
      <c r="B34" s="2">
        <v>12500</v>
      </c>
      <c r="C34" s="2">
        <v>2600</v>
      </c>
      <c r="D34" s="2"/>
    </row>
    <row r="35" spans="1:5" x14ac:dyDescent="0.2">
      <c r="A35" s="47" t="s">
        <v>69</v>
      </c>
      <c r="B35" s="2">
        <v>13000</v>
      </c>
      <c r="C35" s="2">
        <v>2800</v>
      </c>
    </row>
    <row r="36" spans="1:5" x14ac:dyDescent="0.2">
      <c r="A36" s="47"/>
      <c r="B36" s="2"/>
      <c r="C36" s="2"/>
    </row>
    <row r="37" spans="1:5" ht="38.25" x14ac:dyDescent="0.2">
      <c r="A37" s="50" t="s">
        <v>57</v>
      </c>
      <c r="B37" s="4" t="s">
        <v>58</v>
      </c>
      <c r="C37" s="4" t="s">
        <v>59</v>
      </c>
      <c r="D37" s="4" t="s">
        <v>60</v>
      </c>
      <c r="E37" s="4" t="s">
        <v>61</v>
      </c>
    </row>
    <row r="38" spans="1:5" x14ac:dyDescent="0.2">
      <c r="A38" s="37" t="s">
        <v>62</v>
      </c>
      <c r="B38" s="53">
        <v>0.4</v>
      </c>
      <c r="C38" s="53">
        <v>0.315</v>
      </c>
      <c r="D38" s="53">
        <v>0.46</v>
      </c>
      <c r="E38" s="53">
        <v>0.5</v>
      </c>
    </row>
    <row r="39" spans="1:5" x14ac:dyDescent="0.2">
      <c r="A39" s="37" t="s">
        <v>63</v>
      </c>
      <c r="B39" s="53">
        <v>0.2</v>
      </c>
      <c r="C39" s="53">
        <v>0.216</v>
      </c>
      <c r="D39" s="53">
        <v>0.26</v>
      </c>
      <c r="E39" s="53">
        <v>0.26</v>
      </c>
    </row>
    <row r="40" spans="1:5" x14ac:dyDescent="0.2">
      <c r="B40" s="18"/>
    </row>
    <row r="41" spans="1:5" x14ac:dyDescent="0.2">
      <c r="A41" t="s">
        <v>31</v>
      </c>
    </row>
    <row r="42" spans="1:5" x14ac:dyDescent="0.2">
      <c r="A42" t="s">
        <v>30</v>
      </c>
    </row>
  </sheetData>
  <mergeCells count="6">
    <mergeCell ref="Z1:AB1"/>
    <mergeCell ref="AD1:AF1"/>
    <mergeCell ref="B1:G1"/>
    <mergeCell ref="N1:P1"/>
    <mergeCell ref="R1:T1"/>
    <mergeCell ref="V1:X1"/>
  </mergeCells>
  <pageMargins left="0.75" right="0.75" top="1" bottom="1" header="0.5" footer="0.5"/>
  <pageSetup scale="82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2"/>
  <sheetViews>
    <sheetView workbookViewId="0">
      <selection activeCell="B3" sqref="B3"/>
    </sheetView>
  </sheetViews>
  <sheetFormatPr defaultColWidth="8.85546875" defaultRowHeight="12.75" x14ac:dyDescent="0.2"/>
  <cols>
    <col min="1" max="1" width="40.140625" bestFit="1" customWidth="1"/>
    <col min="2" max="2" width="9" bestFit="1" customWidth="1"/>
    <col min="3" max="3" width="9" customWidth="1"/>
    <col min="4" max="4" width="11.28515625" bestFit="1" customWidth="1"/>
    <col min="5" max="5" width="9.85546875" bestFit="1" customWidth="1"/>
    <col min="6" max="6" width="7.85546875" bestFit="1" customWidth="1"/>
    <col min="7" max="7" width="9.85546875" bestFit="1" customWidth="1"/>
    <col min="8" max="8" width="2.7109375" customWidth="1"/>
    <col min="9" max="10" width="8.5703125" bestFit="1" customWidth="1"/>
    <col min="11" max="11" width="8.5703125" customWidth="1"/>
    <col min="12" max="13" width="8.5703125" bestFit="1" customWidth="1"/>
    <col min="14" max="14" width="2.7109375" customWidth="1"/>
    <col min="15" max="17" width="7.5703125" bestFit="1" customWidth="1"/>
    <col min="18" max="18" width="2.7109375" customWidth="1"/>
    <col min="19" max="19" width="7.5703125" bestFit="1" customWidth="1"/>
    <col min="20" max="21" width="8.5703125" bestFit="1" customWidth="1"/>
    <col min="22" max="22" width="2.7109375" customWidth="1"/>
    <col min="23" max="25" width="7.5703125" bestFit="1" customWidth="1"/>
    <col min="26" max="26" width="2.7109375" customWidth="1"/>
    <col min="27" max="27" width="7.5703125" bestFit="1" customWidth="1"/>
    <col min="28" max="28" width="7.7109375" bestFit="1" customWidth="1"/>
    <col min="29" max="29" width="7.5703125" bestFit="1" customWidth="1"/>
    <col min="30" max="30" width="2.7109375" customWidth="1"/>
    <col min="31" max="33" width="7.5703125" bestFit="1" customWidth="1"/>
    <col min="34" max="34" width="2.7109375" customWidth="1"/>
    <col min="35" max="37" width="7.5703125" bestFit="1" customWidth="1"/>
    <col min="38" max="38" width="2.7109375" customWidth="1"/>
    <col min="39" max="41" width="7.5703125" bestFit="1" customWidth="1"/>
  </cols>
  <sheetData>
    <row r="1" spans="1:41" x14ac:dyDescent="0.2">
      <c r="A1" s="54" t="s">
        <v>36</v>
      </c>
      <c r="B1" s="63" t="s">
        <v>68</v>
      </c>
      <c r="C1" s="63"/>
      <c r="D1" s="63"/>
      <c r="E1" s="63"/>
      <c r="F1" s="63"/>
      <c r="G1" s="63"/>
      <c r="O1" s="66" t="s">
        <v>27</v>
      </c>
      <c r="P1" s="66"/>
      <c r="Q1" s="66"/>
      <c r="S1" s="68" t="s">
        <v>28</v>
      </c>
      <c r="T1" s="68"/>
      <c r="U1" s="68"/>
      <c r="W1" s="70" t="s">
        <v>35</v>
      </c>
      <c r="X1" s="70"/>
      <c r="Y1" s="70"/>
      <c r="Z1" s="56"/>
      <c r="AA1" s="64" t="s">
        <v>41</v>
      </c>
      <c r="AB1" s="64"/>
      <c r="AC1" s="64"/>
      <c r="AE1" s="65" t="s">
        <v>43</v>
      </c>
      <c r="AF1" s="65"/>
      <c r="AG1" s="65"/>
      <c r="AI1" s="67" t="s">
        <v>46</v>
      </c>
      <c r="AJ1" s="67"/>
      <c r="AK1" s="67"/>
      <c r="AM1" s="69" t="s">
        <v>49</v>
      </c>
      <c r="AN1" s="69"/>
      <c r="AO1" s="69"/>
    </row>
    <row r="2" spans="1:41" s="3" customFormat="1" ht="51" x14ac:dyDescent="0.2">
      <c r="B2" s="58" t="s">
        <v>72</v>
      </c>
      <c r="C2" s="58" t="s">
        <v>71</v>
      </c>
      <c r="D2" s="4" t="s">
        <v>0</v>
      </c>
      <c r="E2" s="4" t="s">
        <v>1</v>
      </c>
      <c r="F2" s="4" t="s">
        <v>13</v>
      </c>
      <c r="G2" s="4" t="s">
        <v>48</v>
      </c>
      <c r="I2" s="24" t="s">
        <v>11</v>
      </c>
      <c r="J2" s="24" t="s">
        <v>12</v>
      </c>
      <c r="K2" s="24" t="s">
        <v>34</v>
      </c>
      <c r="L2" s="4" t="s">
        <v>44</v>
      </c>
      <c r="M2" s="4" t="s">
        <v>45</v>
      </c>
      <c r="N2" s="11"/>
      <c r="O2" s="3" t="s">
        <v>19</v>
      </c>
      <c r="P2" s="3" t="s">
        <v>20</v>
      </c>
      <c r="Q2" s="3" t="s">
        <v>21</v>
      </c>
      <c r="S2" s="3" t="s">
        <v>19</v>
      </c>
      <c r="T2" s="3" t="s">
        <v>20</v>
      </c>
      <c r="U2" s="3" t="s">
        <v>21</v>
      </c>
      <c r="W2" s="3" t="s">
        <v>19</v>
      </c>
      <c r="X2" s="3" t="s">
        <v>20</v>
      </c>
      <c r="Y2" s="3" t="s">
        <v>21</v>
      </c>
      <c r="Z2" s="57"/>
      <c r="AA2" s="4" t="s">
        <v>19</v>
      </c>
      <c r="AB2" s="4" t="s">
        <v>13</v>
      </c>
      <c r="AC2" s="4" t="s">
        <v>42</v>
      </c>
      <c r="AE2" s="3" t="s">
        <v>19</v>
      </c>
      <c r="AF2" s="3" t="s">
        <v>20</v>
      </c>
      <c r="AG2" s="3" t="s">
        <v>21</v>
      </c>
      <c r="AI2" s="38" t="s">
        <v>19</v>
      </c>
      <c r="AJ2" s="38" t="s">
        <v>20</v>
      </c>
      <c r="AK2" s="38" t="s">
        <v>21</v>
      </c>
      <c r="AM2" s="41" t="s">
        <v>19</v>
      </c>
      <c r="AN2" s="41" t="s">
        <v>20</v>
      </c>
      <c r="AO2" s="41" t="s">
        <v>21</v>
      </c>
    </row>
    <row r="3" spans="1:41" s="3" customFormat="1" x14ac:dyDescent="0.2">
      <c r="A3" s="48" t="s">
        <v>70</v>
      </c>
      <c r="B3" s="55">
        <v>0</v>
      </c>
      <c r="C3" s="55">
        <v>0</v>
      </c>
      <c r="D3" s="2">
        <v>62400</v>
      </c>
      <c r="E3" s="2">
        <f>D3/12*B3</f>
        <v>0</v>
      </c>
      <c r="F3" s="2">
        <f>(E3*$B$24)+($B$28/12*B3)</f>
        <v>0</v>
      </c>
      <c r="G3" s="2">
        <f t="shared" ref="G3:G7" si="0">SUM(E3:F3)</f>
        <v>0</v>
      </c>
      <c r="I3" s="7">
        <f t="shared" ref="I3:I7" si="1">Q3</f>
        <v>0</v>
      </c>
      <c r="J3" s="7">
        <f t="shared" ref="J3:J7" si="2">U3</f>
        <v>0</v>
      </c>
      <c r="K3" s="7">
        <f t="shared" ref="K3:K7" si="3">Y3</f>
        <v>0</v>
      </c>
      <c r="L3" s="7">
        <f>SUM(G3:K3)</f>
        <v>0</v>
      </c>
      <c r="M3" s="7">
        <f>AC3+AG3+AK3+AO3</f>
        <v>0</v>
      </c>
      <c r="N3" s="11"/>
      <c r="O3" s="25">
        <f>E3*(100%+$B$27)</f>
        <v>0</v>
      </c>
      <c r="P3" s="25">
        <f>(O3*$B$24)+($B$28/12*$B3*(1+$B$29))</f>
        <v>0</v>
      </c>
      <c r="Q3" s="25">
        <f t="shared" ref="Q3:Q7" si="4">SUM(O3:P3)</f>
        <v>0</v>
      </c>
      <c r="S3" s="12">
        <f>O3*(100%+$B$27)</f>
        <v>0</v>
      </c>
      <c r="T3" s="12">
        <f>(S3*$B$24)+($B$28/12*$B3*(1+$B$29)^2)</f>
        <v>0</v>
      </c>
      <c r="U3" s="12">
        <f t="shared" ref="U3:U7" si="5">SUM(S3:T3)</f>
        <v>0</v>
      </c>
      <c r="W3" s="28">
        <f>S3*(100%+$B$27)</f>
        <v>0</v>
      </c>
      <c r="X3" s="28">
        <f>(W3*$B$24)+($B$28/12*$B3*(1+$B$29)^3)</f>
        <v>0</v>
      </c>
      <c r="Y3" s="28">
        <f t="shared" ref="Y3:Y7" si="6">SUM(W3:X3)</f>
        <v>0</v>
      </c>
      <c r="Z3" s="57"/>
      <c r="AA3" s="2">
        <f>D3/12*C3</f>
        <v>0</v>
      </c>
      <c r="AB3" s="2">
        <f>(AA3*$B$24)+($B$28/12*C3)</f>
        <v>0</v>
      </c>
      <c r="AC3" s="2">
        <f t="shared" ref="AC3:AC7" si="7">SUM(AA3:AB3)</f>
        <v>0</v>
      </c>
      <c r="AE3" s="25">
        <f>AA3*(100%+$B$27)</f>
        <v>0</v>
      </c>
      <c r="AF3" s="25">
        <f>(AE3*$B$24)+($B$28/12*C3*(1+$B$29))</f>
        <v>0</v>
      </c>
      <c r="AG3" s="25">
        <f t="shared" ref="AG3:AG7" si="8">SUM(AE3:AF3)</f>
        <v>0</v>
      </c>
      <c r="AI3" s="39">
        <f>AE3*(1+$B$27)</f>
        <v>0</v>
      </c>
      <c r="AJ3" s="39">
        <f>(AI3*$B$24)+($B$28/12*C3*(1+$B$29)^2)</f>
        <v>0</v>
      </c>
      <c r="AK3" s="39">
        <f t="shared" ref="AK3:AK7" si="9">SUM(AI3:AJ3)</f>
        <v>0</v>
      </c>
      <c r="AM3" s="42">
        <f>AI3*(1+$B$27)</f>
        <v>0</v>
      </c>
      <c r="AN3" s="42">
        <f>(AM3*$B$24)+($B$28/12*C3*(1+$B$29)^3)</f>
        <v>0</v>
      </c>
      <c r="AO3" s="42">
        <f t="shared" ref="AO3:AO7" si="10">SUM(AM3:AN3)</f>
        <v>0</v>
      </c>
    </row>
    <row r="4" spans="1:41" s="3" customFormat="1" x14ac:dyDescent="0.2">
      <c r="A4" s="13" t="s">
        <v>67</v>
      </c>
      <c r="B4" s="55">
        <v>0</v>
      </c>
      <c r="C4" s="55">
        <v>0</v>
      </c>
      <c r="D4" s="2">
        <v>35000</v>
      </c>
      <c r="E4" s="2">
        <f t="shared" ref="E4:E7" si="11">D4/12*B4</f>
        <v>0</v>
      </c>
      <c r="F4" s="2">
        <f>(E4*$B$25)+($B$28/12*B4)</f>
        <v>0</v>
      </c>
      <c r="G4" s="2">
        <f t="shared" si="0"/>
        <v>0</v>
      </c>
      <c r="I4" s="7">
        <f t="shared" si="1"/>
        <v>0</v>
      </c>
      <c r="J4" s="7">
        <f t="shared" si="2"/>
        <v>0</v>
      </c>
      <c r="K4" s="7">
        <f t="shared" si="3"/>
        <v>0</v>
      </c>
      <c r="L4" s="7">
        <f>SUM(G4:K4)</f>
        <v>0</v>
      </c>
      <c r="M4" s="7">
        <f t="shared" ref="M4:M7" si="12">AC4+AG4+AK4+AO4</f>
        <v>0</v>
      </c>
      <c r="N4" s="11"/>
      <c r="O4" s="25">
        <f>E4*(100%+$B$27)</f>
        <v>0</v>
      </c>
      <c r="P4" s="25">
        <f>(O4*$B$25)+($B$28/12*$B4*(1+$B$29))</f>
        <v>0</v>
      </c>
      <c r="Q4" s="25">
        <f t="shared" si="4"/>
        <v>0</v>
      </c>
      <c r="S4" s="12">
        <f>O4*(100%+$B$27)</f>
        <v>0</v>
      </c>
      <c r="T4" s="12">
        <f>(S4*$B$25)+($B$28/12*$B4*(1+$B$29)^2)</f>
        <v>0</v>
      </c>
      <c r="U4" s="12">
        <f t="shared" si="5"/>
        <v>0</v>
      </c>
      <c r="W4" s="28">
        <f>S4*(100%+$B$27)</f>
        <v>0</v>
      </c>
      <c r="X4" s="28">
        <f>(W4*$B$25)+($B$28/12*$B4*(1+$B$29)^3)</f>
        <v>0</v>
      </c>
      <c r="Y4" s="28">
        <f t="shared" si="6"/>
        <v>0</v>
      </c>
      <c r="Z4" s="57"/>
      <c r="AA4" s="2">
        <f>D4/12*C4</f>
        <v>0</v>
      </c>
      <c r="AB4" s="2">
        <f>(AA4*$B$25)+($B$28/12*C4)</f>
        <v>0</v>
      </c>
      <c r="AC4" s="2">
        <f t="shared" si="7"/>
        <v>0</v>
      </c>
      <c r="AE4" s="25">
        <f>AA4*(100%+$B$27)</f>
        <v>0</v>
      </c>
      <c r="AF4" s="25">
        <f>(AE4*$B$25)+($B$28/12*C4*(1+$B$29))</f>
        <v>0</v>
      </c>
      <c r="AG4" s="25">
        <f t="shared" si="8"/>
        <v>0</v>
      </c>
      <c r="AI4" s="39">
        <f>AE4*(1+$B$27)</f>
        <v>0</v>
      </c>
      <c r="AJ4" s="39">
        <f>(AI4*$B$25)+($B$28/12*C4*(1+$B$29)^2)</f>
        <v>0</v>
      </c>
      <c r="AK4" s="39">
        <f t="shared" si="9"/>
        <v>0</v>
      </c>
      <c r="AM4" s="42">
        <f>AI4*(100%+$B$27)</f>
        <v>0</v>
      </c>
      <c r="AN4" s="42">
        <f>(AM4*$B$25)+($B$28/12*C4*(1+$B$29)^3)</f>
        <v>0</v>
      </c>
      <c r="AO4" s="42">
        <f t="shared" si="10"/>
        <v>0</v>
      </c>
    </row>
    <row r="5" spans="1:41" s="3" customFormat="1" x14ac:dyDescent="0.2">
      <c r="A5" t="s">
        <v>29</v>
      </c>
      <c r="B5" s="55">
        <v>0</v>
      </c>
      <c r="C5" s="55">
        <v>0</v>
      </c>
      <c r="D5" s="2">
        <v>30000</v>
      </c>
      <c r="E5" s="2">
        <f t="shared" si="11"/>
        <v>0</v>
      </c>
      <c r="F5" s="2">
        <f>(E5*$B$26)+($B$28/12*B5)</f>
        <v>0</v>
      </c>
      <c r="G5" s="2">
        <f t="shared" si="0"/>
        <v>0</v>
      </c>
      <c r="I5" s="7">
        <f t="shared" si="1"/>
        <v>0</v>
      </c>
      <c r="J5" s="7">
        <f t="shared" si="2"/>
        <v>0</v>
      </c>
      <c r="K5" s="7">
        <f t="shared" si="3"/>
        <v>0</v>
      </c>
      <c r="L5" s="7">
        <f>SUM(G5:K5)</f>
        <v>0</v>
      </c>
      <c r="M5" s="7">
        <f t="shared" si="12"/>
        <v>0</v>
      </c>
      <c r="N5" s="11"/>
      <c r="O5" s="25">
        <f>E5*(100%+$B$27)</f>
        <v>0</v>
      </c>
      <c r="P5" s="25">
        <f>(O5*$B$26)+($B$28/12*$B5*(1+$B$29))</f>
        <v>0</v>
      </c>
      <c r="Q5" s="25">
        <f t="shared" si="4"/>
        <v>0</v>
      </c>
      <c r="S5" s="12">
        <f>O5*(100%+$B$27)</f>
        <v>0</v>
      </c>
      <c r="T5" s="12">
        <f>(S5*$B$26)+($B$28/12*$B5*(1+$B$29)^2)</f>
        <v>0</v>
      </c>
      <c r="U5" s="12">
        <f t="shared" si="5"/>
        <v>0</v>
      </c>
      <c r="W5" s="28">
        <f>S5*(100%+$B$27)</f>
        <v>0</v>
      </c>
      <c r="X5" s="28">
        <f>(W5*$B$26)+($B$28/12*$B5*(1+$B$29)^3)</f>
        <v>0</v>
      </c>
      <c r="Y5" s="28">
        <f t="shared" si="6"/>
        <v>0</v>
      </c>
      <c r="Z5" s="57"/>
      <c r="AA5" s="2">
        <f>D5/12*C5</f>
        <v>0</v>
      </c>
      <c r="AB5" s="2">
        <f>(AA5*$B$26)+($B$28/12*C5)</f>
        <v>0</v>
      </c>
      <c r="AC5" s="2">
        <f t="shared" si="7"/>
        <v>0</v>
      </c>
      <c r="AE5" s="25">
        <f>AA5*(100%+$B$27)</f>
        <v>0</v>
      </c>
      <c r="AF5" s="25">
        <f>(AE5*$B$26)+($B$28/12*C5*(1+$B$29))</f>
        <v>0</v>
      </c>
      <c r="AG5" s="25">
        <f t="shared" si="8"/>
        <v>0</v>
      </c>
      <c r="AI5" s="39">
        <f>AE5*(1+$B$27)</f>
        <v>0</v>
      </c>
      <c r="AJ5" s="39">
        <f>(AI5*$B$26)+($B$28/12*C5*(1+$B$29)^2)</f>
        <v>0</v>
      </c>
      <c r="AK5" s="39">
        <f t="shared" si="9"/>
        <v>0</v>
      </c>
      <c r="AM5" s="42">
        <f>AI5*(100%+$B$27)</f>
        <v>0</v>
      </c>
      <c r="AN5" s="42">
        <f>(AM5*$B$26)+($B$28/12*C5*(1+$B$29)^3)</f>
        <v>0</v>
      </c>
      <c r="AO5" s="42">
        <f t="shared" si="10"/>
        <v>0</v>
      </c>
    </row>
    <row r="6" spans="1:41" s="3" customFormat="1" x14ac:dyDescent="0.2">
      <c r="A6" t="s">
        <v>23</v>
      </c>
      <c r="B6" s="55">
        <v>0</v>
      </c>
      <c r="C6" s="55">
        <v>0</v>
      </c>
      <c r="D6" s="2">
        <v>18000</v>
      </c>
      <c r="E6" s="2">
        <f t="shared" si="11"/>
        <v>0</v>
      </c>
      <c r="F6" s="2">
        <f>(E6*$B$26)+($C$31/12*B6)</f>
        <v>0</v>
      </c>
      <c r="G6" s="2">
        <f t="shared" si="0"/>
        <v>0</v>
      </c>
      <c r="I6" s="7">
        <f t="shared" si="1"/>
        <v>0</v>
      </c>
      <c r="J6" s="7">
        <f t="shared" si="2"/>
        <v>0</v>
      </c>
      <c r="K6" s="7">
        <f t="shared" si="3"/>
        <v>0</v>
      </c>
      <c r="L6" s="7">
        <f>SUM(G6:K6)</f>
        <v>0</v>
      </c>
      <c r="M6" s="7">
        <f t="shared" si="12"/>
        <v>0</v>
      </c>
      <c r="N6" s="11"/>
      <c r="O6" s="25">
        <f>E6*(100%+$B$27)</f>
        <v>0</v>
      </c>
      <c r="P6" s="25">
        <f>(O6*$B$26)+(C32/12*B6)</f>
        <v>0</v>
      </c>
      <c r="Q6" s="25">
        <f t="shared" si="4"/>
        <v>0</v>
      </c>
      <c r="S6" s="12">
        <f>O6*(100%+$B$27)</f>
        <v>0</v>
      </c>
      <c r="T6" s="12">
        <f>(S6*$B$26)+(C33/12*$B6)</f>
        <v>0</v>
      </c>
      <c r="U6" s="12">
        <f t="shared" si="5"/>
        <v>0</v>
      </c>
      <c r="W6" s="28">
        <f>S6*(100%+$B$27)</f>
        <v>0</v>
      </c>
      <c r="X6" s="28">
        <f>(W6*$B$26)+(C34/12*$B6)</f>
        <v>0</v>
      </c>
      <c r="Y6" s="28">
        <f t="shared" si="6"/>
        <v>0</v>
      </c>
      <c r="Z6" s="57"/>
      <c r="AA6" s="2">
        <f>D6/12*C6</f>
        <v>0</v>
      </c>
      <c r="AB6" s="2">
        <f>(AA6*$B$26)+(C31/12*C6)</f>
        <v>0</v>
      </c>
      <c r="AC6" s="2">
        <f t="shared" si="7"/>
        <v>0</v>
      </c>
      <c r="AE6" s="25">
        <f>AA6*(100%+$B$27)</f>
        <v>0</v>
      </c>
      <c r="AF6" s="25">
        <f>(AE6*$B$26)+(C32/12*C6)</f>
        <v>0</v>
      </c>
      <c r="AG6" s="25">
        <f t="shared" si="8"/>
        <v>0</v>
      </c>
      <c r="AI6" s="39">
        <f>AE6*(1+$B$27)</f>
        <v>0</v>
      </c>
      <c r="AJ6" s="39">
        <f>(AI6*$B$26)+(C33/12*C6)</f>
        <v>0</v>
      </c>
      <c r="AK6" s="39">
        <f t="shared" si="9"/>
        <v>0</v>
      </c>
      <c r="AM6" s="42">
        <f>AI6*(100%+$B$27)</f>
        <v>0</v>
      </c>
      <c r="AN6" s="42">
        <f>(AM6*$B$26)+(C34/12*C6)</f>
        <v>0</v>
      </c>
      <c r="AO6" s="42">
        <f t="shared" si="10"/>
        <v>0</v>
      </c>
    </row>
    <row r="7" spans="1:41" s="3" customFormat="1" x14ac:dyDescent="0.2">
      <c r="A7" s="13" t="s">
        <v>32</v>
      </c>
      <c r="B7" s="55">
        <v>0</v>
      </c>
      <c r="C7" s="55">
        <v>0</v>
      </c>
      <c r="D7" s="2">
        <v>7500</v>
      </c>
      <c r="E7" s="2">
        <f t="shared" si="11"/>
        <v>0</v>
      </c>
      <c r="F7" s="2">
        <f>(E7*$B$26)</f>
        <v>0</v>
      </c>
      <c r="G7" s="2">
        <f t="shared" si="0"/>
        <v>0</v>
      </c>
      <c r="I7" s="7">
        <f t="shared" si="1"/>
        <v>0</v>
      </c>
      <c r="J7" s="7">
        <f t="shared" si="2"/>
        <v>0</v>
      </c>
      <c r="K7" s="7">
        <f t="shared" si="3"/>
        <v>0</v>
      </c>
      <c r="L7" s="7">
        <f>SUM(G7:K7)</f>
        <v>0</v>
      </c>
      <c r="M7" s="7">
        <f t="shared" si="12"/>
        <v>0</v>
      </c>
      <c r="N7" s="11"/>
      <c r="O7" s="25">
        <f>E7*(100%+$B$27)</f>
        <v>0</v>
      </c>
      <c r="P7" s="25">
        <f>(O7*$B$26)</f>
        <v>0</v>
      </c>
      <c r="Q7" s="25">
        <f t="shared" si="4"/>
        <v>0</v>
      </c>
      <c r="S7" s="12">
        <f>O7*(100%+$B$27)</f>
        <v>0</v>
      </c>
      <c r="T7" s="12">
        <f>(S7*$B$26)</f>
        <v>0</v>
      </c>
      <c r="U7" s="12">
        <f t="shared" si="5"/>
        <v>0</v>
      </c>
      <c r="W7" s="28">
        <f>S7*(100%+$B$27)</f>
        <v>0</v>
      </c>
      <c r="X7" s="28">
        <f>(W7*$B$26)</f>
        <v>0</v>
      </c>
      <c r="Y7" s="28">
        <f t="shared" si="6"/>
        <v>0</v>
      </c>
      <c r="Z7" s="57"/>
      <c r="AA7" s="2">
        <f>D7/12*C7</f>
        <v>0</v>
      </c>
      <c r="AB7" s="2">
        <f>(AA7*$B$26)</f>
        <v>0</v>
      </c>
      <c r="AC7" s="2">
        <f t="shared" si="7"/>
        <v>0</v>
      </c>
      <c r="AE7" s="25">
        <f>AA7*(100%+$B$27)</f>
        <v>0</v>
      </c>
      <c r="AF7" s="25">
        <f>(AE7*$B$26)</f>
        <v>0</v>
      </c>
      <c r="AG7" s="25">
        <f t="shared" si="8"/>
        <v>0</v>
      </c>
      <c r="AI7" s="39">
        <f>AE7*(1+$B$27)</f>
        <v>0</v>
      </c>
      <c r="AJ7" s="39">
        <f>(AI7*$B$26)</f>
        <v>0</v>
      </c>
      <c r="AK7" s="39">
        <f t="shared" si="9"/>
        <v>0</v>
      </c>
      <c r="AM7" s="42">
        <f>AI7*(100%+$B$27)</f>
        <v>0</v>
      </c>
      <c r="AN7" s="42">
        <f>(AM7*$B$26)</f>
        <v>0</v>
      </c>
      <c r="AO7" s="42">
        <f t="shared" si="10"/>
        <v>0</v>
      </c>
    </row>
    <row r="8" spans="1:41" x14ac:dyDescent="0.2">
      <c r="A8" t="s">
        <v>2</v>
      </c>
      <c r="B8" s="1"/>
      <c r="C8" s="1"/>
      <c r="D8" s="2"/>
      <c r="E8" s="6">
        <f>SUM(E3:E7)</f>
        <v>0</v>
      </c>
      <c r="F8" s="6">
        <f>SUM(F3:F7)</f>
        <v>0</v>
      </c>
      <c r="G8" s="6">
        <f>SUM(G3:G7)</f>
        <v>0</v>
      </c>
      <c r="I8" s="9">
        <f>SUM(I3:I7)</f>
        <v>0</v>
      </c>
      <c r="J8" s="9">
        <f>SUM(J3:J7)</f>
        <v>0</v>
      </c>
      <c r="K8" s="9">
        <f>SUM(K3:K7)</f>
        <v>0</v>
      </c>
      <c r="L8" s="9">
        <f>SUM(L3:L7)</f>
        <v>0</v>
      </c>
      <c r="M8" s="33">
        <f>SUM(M3:M7)</f>
        <v>0</v>
      </c>
      <c r="N8" s="10"/>
      <c r="O8" s="19">
        <f>SUM(O3:O7)</f>
        <v>0</v>
      </c>
      <c r="P8" s="19">
        <f>SUM(P3:P7)</f>
        <v>0</v>
      </c>
      <c r="Q8" s="19">
        <f>SUM(Q3:Q7)</f>
        <v>0</v>
      </c>
      <c r="S8" s="26">
        <f>SUM(S3:S7)</f>
        <v>0</v>
      </c>
      <c r="T8" s="26">
        <f>SUM(T3:T7)</f>
        <v>0</v>
      </c>
      <c r="U8" s="26">
        <f>SUM(U3:U7)</f>
        <v>0</v>
      </c>
      <c r="W8" s="29">
        <f>SUM(W3:W7)</f>
        <v>0</v>
      </c>
      <c r="X8" s="29">
        <f>SUM(X3:X7)</f>
        <v>0</v>
      </c>
      <c r="Y8" s="29">
        <f>SUM(Y3:Y7)</f>
        <v>0</v>
      </c>
      <c r="Z8" s="56"/>
      <c r="AA8" s="6">
        <f>SUM(AA3:AA7)</f>
        <v>0</v>
      </c>
      <c r="AB8" s="6">
        <f>SUM(AB3:AB7)</f>
        <v>0</v>
      </c>
      <c r="AC8" s="6">
        <f>SUM(AC3:AC7)</f>
        <v>0</v>
      </c>
      <c r="AE8" s="19">
        <f>SUM(AE3:AE7)</f>
        <v>0</v>
      </c>
      <c r="AF8" s="19">
        <f>SUM(AF3:AF7)</f>
        <v>0</v>
      </c>
      <c r="AG8" s="19">
        <f>SUM(AG3:AG7)</f>
        <v>0</v>
      </c>
      <c r="AI8" s="40">
        <f>SUM(AI3:AI7)</f>
        <v>0</v>
      </c>
      <c r="AJ8" s="40">
        <f>SUM(AJ3:AJ7)</f>
        <v>0</v>
      </c>
      <c r="AK8" s="40">
        <f>SUM(AK3:AK7)</f>
        <v>0</v>
      </c>
      <c r="AM8" s="43">
        <f>SUM(AM3:AM7)</f>
        <v>0</v>
      </c>
      <c r="AN8" s="43">
        <f>SUM(AN3:AN7)</f>
        <v>0</v>
      </c>
      <c r="AO8" s="43">
        <f>SUM(AO3:AO7)</f>
        <v>0</v>
      </c>
    </row>
    <row r="9" spans="1:41" x14ac:dyDescent="0.2">
      <c r="B9" s="1"/>
      <c r="C9" s="1"/>
      <c r="D9" s="2"/>
      <c r="G9" s="2"/>
      <c r="I9" s="8"/>
      <c r="J9" s="8"/>
      <c r="K9" s="8"/>
    </row>
    <row r="10" spans="1:41" x14ac:dyDescent="0.2">
      <c r="A10" t="s">
        <v>3</v>
      </c>
      <c r="B10" s="1"/>
      <c r="C10" s="1"/>
      <c r="D10" s="2"/>
      <c r="G10" s="2"/>
      <c r="I10" s="8"/>
      <c r="J10" s="8"/>
      <c r="K10" s="8"/>
      <c r="L10" s="15">
        <f t="shared" ref="L10:L15" si="13">SUM(G10:K10)</f>
        <v>0</v>
      </c>
      <c r="M10" s="15"/>
    </row>
    <row r="11" spans="1:41" x14ac:dyDescent="0.2">
      <c r="A11" t="s">
        <v>4</v>
      </c>
      <c r="B11" s="1"/>
      <c r="C11" s="1"/>
      <c r="D11" s="2"/>
      <c r="G11" s="2"/>
      <c r="I11" s="7"/>
      <c r="J11" s="7"/>
      <c r="K11" s="7"/>
      <c r="L11" s="15">
        <f t="shared" si="13"/>
        <v>0</v>
      </c>
      <c r="M11" s="15"/>
    </row>
    <row r="12" spans="1:41" x14ac:dyDescent="0.2">
      <c r="A12" t="s">
        <v>5</v>
      </c>
      <c r="B12" s="1"/>
      <c r="C12" s="1"/>
      <c r="D12" s="2"/>
      <c r="G12" s="2"/>
      <c r="I12" s="7"/>
      <c r="J12" s="7"/>
      <c r="K12" s="7"/>
      <c r="L12" s="15">
        <f t="shared" si="13"/>
        <v>0</v>
      </c>
      <c r="M12" s="15"/>
    </row>
    <row r="13" spans="1:41" x14ac:dyDescent="0.2">
      <c r="A13" t="s">
        <v>10</v>
      </c>
      <c r="B13" s="1"/>
      <c r="C13" s="1"/>
      <c r="D13" s="2"/>
      <c r="G13" s="2"/>
      <c r="I13" s="7"/>
      <c r="J13" s="7"/>
      <c r="K13" s="7"/>
      <c r="L13" s="15">
        <f t="shared" si="13"/>
        <v>0</v>
      </c>
      <c r="M13" s="15"/>
    </row>
    <row r="14" spans="1:41" x14ac:dyDescent="0.2">
      <c r="A14" t="s">
        <v>25</v>
      </c>
      <c r="B14" s="1"/>
      <c r="C14" s="1"/>
      <c r="D14" s="2"/>
      <c r="G14" s="2"/>
      <c r="I14" s="7"/>
      <c r="J14" s="7"/>
      <c r="K14" s="7"/>
      <c r="L14" s="15">
        <f t="shared" si="13"/>
        <v>0</v>
      </c>
      <c r="M14" s="15"/>
    </row>
    <row r="15" spans="1:41" x14ac:dyDescent="0.2">
      <c r="A15" t="s">
        <v>9</v>
      </c>
      <c r="B15" s="1"/>
      <c r="C15" s="1"/>
      <c r="D15" s="2"/>
      <c r="G15" s="2">
        <f>B31/12*B6</f>
        <v>0</v>
      </c>
      <c r="I15" s="7">
        <f>B32/12*B6</f>
        <v>0</v>
      </c>
      <c r="J15" s="7">
        <f>B33/12*B6</f>
        <v>0</v>
      </c>
      <c r="K15" s="7">
        <f>B34/12*$B$6</f>
        <v>0</v>
      </c>
      <c r="L15" s="15">
        <f t="shared" si="13"/>
        <v>0</v>
      </c>
      <c r="M15" s="15"/>
    </row>
    <row r="16" spans="1:41" x14ac:dyDescent="0.2">
      <c r="A16" t="s">
        <v>6</v>
      </c>
      <c r="B16" s="1"/>
      <c r="C16" s="1"/>
      <c r="D16" s="2"/>
      <c r="G16" s="6">
        <f>SUM(G8:G15)</f>
        <v>0</v>
      </c>
      <c r="I16" s="9">
        <f t="shared" ref="I16:M16" si="14">SUM(I8:I15)</f>
        <v>0</v>
      </c>
      <c r="J16" s="9">
        <f t="shared" si="14"/>
        <v>0</v>
      </c>
      <c r="K16" s="9">
        <f t="shared" si="14"/>
        <v>0</v>
      </c>
      <c r="L16" s="17">
        <f t="shared" si="14"/>
        <v>0</v>
      </c>
      <c r="M16" s="17">
        <f t="shared" si="14"/>
        <v>0</v>
      </c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17">
        <f t="shared" ref="AC16:AO16" si="15">SUM(AC8:AC15)</f>
        <v>0</v>
      </c>
      <c r="AD16" s="60"/>
      <c r="AE16" s="60"/>
      <c r="AF16" s="60"/>
      <c r="AG16" s="17">
        <f t="shared" si="15"/>
        <v>0</v>
      </c>
      <c r="AH16" s="60"/>
      <c r="AI16" s="60"/>
      <c r="AJ16" s="60"/>
      <c r="AK16" s="17">
        <f t="shared" si="15"/>
        <v>0</v>
      </c>
      <c r="AL16" s="60"/>
      <c r="AM16" s="60"/>
      <c r="AN16" s="60"/>
      <c r="AO16" s="17">
        <f t="shared" si="15"/>
        <v>0</v>
      </c>
    </row>
    <row r="17" spans="1:41" x14ac:dyDescent="0.2">
      <c r="A17" t="s">
        <v>7</v>
      </c>
      <c r="B17" s="1">
        <v>0.4</v>
      </c>
      <c r="C17" s="1"/>
      <c r="D17" s="2"/>
      <c r="G17" s="2">
        <f>G20*$B$17</f>
        <v>0</v>
      </c>
      <c r="H17" s="2"/>
      <c r="I17" s="2">
        <f t="shared" ref="I17:M17" si="16">I20*$B$17</f>
        <v>0</v>
      </c>
      <c r="J17" s="2">
        <f t="shared" si="16"/>
        <v>0</v>
      </c>
      <c r="K17" s="2">
        <f t="shared" si="16"/>
        <v>0</v>
      </c>
      <c r="L17" s="2">
        <f t="shared" si="16"/>
        <v>0</v>
      </c>
      <c r="M17" s="2">
        <f t="shared" si="16"/>
        <v>0</v>
      </c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2">
        <f t="shared" ref="AC17:AO17" si="17">AC20*$B$17</f>
        <v>0</v>
      </c>
      <c r="AD17" s="59"/>
      <c r="AE17" s="59"/>
      <c r="AF17" s="59"/>
      <c r="AG17" s="2">
        <f t="shared" si="17"/>
        <v>0</v>
      </c>
      <c r="AH17" s="59"/>
      <c r="AI17" s="59"/>
      <c r="AJ17" s="59"/>
      <c r="AK17" s="2">
        <f t="shared" si="17"/>
        <v>0</v>
      </c>
      <c r="AL17" s="59"/>
      <c r="AM17" s="59"/>
      <c r="AN17" s="59"/>
      <c r="AO17" s="2">
        <f t="shared" si="17"/>
        <v>0</v>
      </c>
    </row>
    <row r="18" spans="1:41" x14ac:dyDescent="0.2">
      <c r="A18" t="s">
        <v>8</v>
      </c>
      <c r="B18" s="1"/>
      <c r="C18" s="1"/>
      <c r="D18" s="2"/>
      <c r="G18" s="6">
        <f>SUM(G16:G17)</f>
        <v>0</v>
      </c>
      <c r="I18" s="9">
        <f t="shared" ref="I18:M18" si="18">SUM(I16:I17)</f>
        <v>0</v>
      </c>
      <c r="J18" s="9">
        <f t="shared" si="18"/>
        <v>0</v>
      </c>
      <c r="K18" s="9">
        <f t="shared" si="18"/>
        <v>0</v>
      </c>
      <c r="L18" s="17">
        <f t="shared" si="18"/>
        <v>0</v>
      </c>
      <c r="M18" s="17">
        <f t="shared" si="18"/>
        <v>0</v>
      </c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17">
        <f t="shared" ref="AC18:AO18" si="19">SUM(AC16:AC17)</f>
        <v>0</v>
      </c>
      <c r="AD18" s="60"/>
      <c r="AE18" s="60"/>
      <c r="AF18" s="60"/>
      <c r="AG18" s="17">
        <f t="shared" si="19"/>
        <v>0</v>
      </c>
      <c r="AH18" s="60"/>
      <c r="AI18" s="60"/>
      <c r="AJ18" s="60"/>
      <c r="AK18" s="17">
        <f t="shared" si="19"/>
        <v>0</v>
      </c>
      <c r="AL18" s="60"/>
      <c r="AM18" s="60"/>
      <c r="AN18" s="60"/>
      <c r="AO18" s="17">
        <f t="shared" si="19"/>
        <v>0</v>
      </c>
    </row>
    <row r="19" spans="1:41" x14ac:dyDescent="0.2">
      <c r="B19" s="1"/>
      <c r="C19" s="1"/>
      <c r="D19" s="2"/>
      <c r="G19" s="2"/>
      <c r="L19" s="16"/>
      <c r="M19" s="16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16"/>
      <c r="AD19" s="61"/>
      <c r="AE19" s="61"/>
      <c r="AF19" s="61"/>
      <c r="AG19" s="16"/>
      <c r="AH19" s="61"/>
      <c r="AI19" s="61"/>
      <c r="AJ19" s="61"/>
      <c r="AK19" s="16"/>
      <c r="AL19" s="61"/>
      <c r="AM19" s="61"/>
      <c r="AN19" s="61"/>
      <c r="AO19" s="16"/>
    </row>
    <row r="20" spans="1:41" x14ac:dyDescent="0.2">
      <c r="B20" s="1"/>
      <c r="C20" s="1"/>
      <c r="D20" s="2"/>
      <c r="F20" s="27" t="s">
        <v>26</v>
      </c>
      <c r="G20" s="2">
        <f>G16-G10-G15</f>
        <v>0</v>
      </c>
      <c r="H20" s="2"/>
      <c r="I20" s="2">
        <f t="shared" ref="I20:M20" si="20">I16-I10-I15</f>
        <v>0</v>
      </c>
      <c r="J20" s="2">
        <f t="shared" si="20"/>
        <v>0</v>
      </c>
      <c r="K20" s="2">
        <f t="shared" si="20"/>
        <v>0</v>
      </c>
      <c r="L20" s="2">
        <f t="shared" si="20"/>
        <v>0</v>
      </c>
      <c r="M20" s="2">
        <f t="shared" si="20"/>
        <v>0</v>
      </c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2">
        <f t="shared" ref="AC20:AO20" si="21">AC16-AC10-AC15</f>
        <v>0</v>
      </c>
      <c r="AD20" s="59"/>
      <c r="AE20" s="59"/>
      <c r="AF20" s="59"/>
      <c r="AG20" s="2">
        <f t="shared" si="21"/>
        <v>0</v>
      </c>
      <c r="AH20" s="59"/>
      <c r="AI20" s="59"/>
      <c r="AJ20" s="59"/>
      <c r="AK20" s="2">
        <f t="shared" si="21"/>
        <v>0</v>
      </c>
      <c r="AL20" s="59"/>
      <c r="AM20" s="59"/>
      <c r="AN20" s="59"/>
      <c r="AO20" s="2">
        <f t="shared" si="21"/>
        <v>0</v>
      </c>
    </row>
    <row r="21" spans="1:41" x14ac:dyDescent="0.2">
      <c r="B21" s="1"/>
      <c r="C21" s="1"/>
      <c r="D21" s="2"/>
      <c r="F21" s="27" t="s">
        <v>24</v>
      </c>
      <c r="G21" s="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D21" s="62"/>
      <c r="AE21" s="62"/>
      <c r="AF21" s="62"/>
      <c r="AH21" s="62"/>
      <c r="AI21" s="62"/>
      <c r="AJ21" s="62"/>
    </row>
    <row r="22" spans="1:41" x14ac:dyDescent="0.2">
      <c r="B22" s="1"/>
      <c r="C22" s="1"/>
      <c r="D22" s="2"/>
      <c r="G22" s="2"/>
    </row>
    <row r="23" spans="1:41" x14ac:dyDescent="0.2">
      <c r="B23" s="1"/>
      <c r="C23" s="1"/>
      <c r="D23" s="2"/>
      <c r="G23" s="2"/>
    </row>
    <row r="24" spans="1:41" x14ac:dyDescent="0.2">
      <c r="A24" s="34" t="s">
        <v>15</v>
      </c>
      <c r="B24" s="35">
        <v>0.20849999999999999</v>
      </c>
      <c r="C24" s="48" t="s">
        <v>64</v>
      </c>
      <c r="I24" s="20"/>
      <c r="J24" s="20"/>
      <c r="K24" s="20"/>
      <c r="L24" s="20"/>
      <c r="M24" s="20"/>
    </row>
    <row r="25" spans="1:41" x14ac:dyDescent="0.2">
      <c r="A25" s="34" t="s">
        <v>16</v>
      </c>
      <c r="B25" s="35">
        <v>0.20949999999999999</v>
      </c>
      <c r="C25" s="49" t="s">
        <v>65</v>
      </c>
      <c r="F25" s="21"/>
      <c r="G25" s="21"/>
      <c r="H25" s="21"/>
      <c r="I25" s="8"/>
      <c r="J25" s="8"/>
      <c r="K25" s="8"/>
      <c r="N25" s="2"/>
    </row>
    <row r="26" spans="1:41" x14ac:dyDescent="0.2">
      <c r="A26" s="34" t="s">
        <v>17</v>
      </c>
      <c r="B26" s="35">
        <v>8.5500000000000007E-2</v>
      </c>
      <c r="C26" s="49" t="s">
        <v>66</v>
      </c>
      <c r="D26" s="2"/>
      <c r="F26" s="21"/>
      <c r="G26" s="21"/>
      <c r="H26" s="21"/>
      <c r="I26" s="8"/>
      <c r="J26" s="8"/>
      <c r="K26" s="8"/>
      <c r="N26" s="2"/>
    </row>
    <row r="27" spans="1:41" x14ac:dyDescent="0.2">
      <c r="A27" s="36" t="s">
        <v>18</v>
      </c>
      <c r="B27" s="35">
        <v>0.03</v>
      </c>
      <c r="D27" s="14"/>
      <c r="E27" s="4"/>
      <c r="F27" s="22"/>
      <c r="G27" s="22"/>
      <c r="H27" s="21"/>
      <c r="I27" s="14"/>
      <c r="J27" s="14"/>
      <c r="K27" s="14"/>
      <c r="N27" s="2"/>
    </row>
    <row r="28" spans="1:41" x14ac:dyDescent="0.2">
      <c r="A28" s="14" t="s">
        <v>47</v>
      </c>
      <c r="B28" s="7">
        <v>11112</v>
      </c>
      <c r="C28" s="23"/>
      <c r="D28" s="2"/>
      <c r="E28" s="5"/>
      <c r="F28" s="2"/>
      <c r="G28" s="2"/>
      <c r="H28" s="3"/>
      <c r="I28" s="7"/>
      <c r="J28" s="7"/>
      <c r="K28" s="7"/>
      <c r="N28" s="2"/>
    </row>
    <row r="29" spans="1:41" x14ac:dyDescent="0.2">
      <c r="A29" s="34" t="s">
        <v>14</v>
      </c>
      <c r="B29" s="35">
        <v>0.105</v>
      </c>
      <c r="C29" s="2"/>
      <c r="D29" s="2"/>
    </row>
    <row r="30" spans="1:41" ht="25.5" x14ac:dyDescent="0.2">
      <c r="A30" s="50" t="s">
        <v>51</v>
      </c>
      <c r="B30" s="51" t="s">
        <v>9</v>
      </c>
      <c r="C30" s="52" t="s">
        <v>52</v>
      </c>
      <c r="D30" s="2"/>
    </row>
    <row r="31" spans="1:41" x14ac:dyDescent="0.2">
      <c r="A31" s="47" t="s">
        <v>53</v>
      </c>
      <c r="B31" s="2">
        <v>11000</v>
      </c>
      <c r="C31" s="2">
        <v>2000</v>
      </c>
      <c r="D31" s="2"/>
    </row>
    <row r="32" spans="1:41" x14ac:dyDescent="0.2">
      <c r="A32" s="47" t="s">
        <v>54</v>
      </c>
      <c r="B32" s="2">
        <v>11500</v>
      </c>
      <c r="C32" s="2">
        <v>2200</v>
      </c>
      <c r="D32" s="2"/>
    </row>
    <row r="33" spans="1:5" x14ac:dyDescent="0.2">
      <c r="A33" s="47" t="s">
        <v>55</v>
      </c>
      <c r="B33" s="2">
        <v>12000</v>
      </c>
      <c r="C33" s="2">
        <v>2400</v>
      </c>
      <c r="D33" s="2"/>
    </row>
    <row r="34" spans="1:5" x14ac:dyDescent="0.2">
      <c r="A34" s="47" t="s">
        <v>56</v>
      </c>
      <c r="B34" s="2">
        <v>12500</v>
      </c>
      <c r="C34" s="2">
        <v>2600</v>
      </c>
      <c r="D34" s="2"/>
    </row>
    <row r="35" spans="1:5" x14ac:dyDescent="0.2">
      <c r="A35" s="47" t="s">
        <v>69</v>
      </c>
      <c r="B35" s="2">
        <v>13000</v>
      </c>
      <c r="C35" s="2">
        <v>2800</v>
      </c>
    </row>
    <row r="36" spans="1:5" x14ac:dyDescent="0.2">
      <c r="A36" s="47"/>
      <c r="B36" s="2"/>
      <c r="C36" s="2"/>
    </row>
    <row r="37" spans="1:5" ht="38.25" x14ac:dyDescent="0.2">
      <c r="A37" s="50" t="s">
        <v>57</v>
      </c>
      <c r="B37" s="4" t="s">
        <v>58</v>
      </c>
      <c r="C37" s="4" t="s">
        <v>59</v>
      </c>
      <c r="D37" s="4" t="s">
        <v>60</v>
      </c>
      <c r="E37" s="4" t="s">
        <v>61</v>
      </c>
    </row>
    <row r="38" spans="1:5" x14ac:dyDescent="0.2">
      <c r="A38" s="37" t="s">
        <v>62</v>
      </c>
      <c r="B38" s="53">
        <v>0.4</v>
      </c>
      <c r="C38" s="53">
        <v>0.315</v>
      </c>
      <c r="D38" s="53">
        <v>0.46</v>
      </c>
      <c r="E38" s="53">
        <v>0.5</v>
      </c>
    </row>
    <row r="39" spans="1:5" x14ac:dyDescent="0.2">
      <c r="A39" s="37" t="s">
        <v>63</v>
      </c>
      <c r="B39" s="53">
        <v>0.2</v>
      </c>
      <c r="C39" s="53">
        <v>0.216</v>
      </c>
      <c r="D39" s="53">
        <v>0.26</v>
      </c>
      <c r="E39" s="53">
        <v>0.26</v>
      </c>
    </row>
    <row r="40" spans="1:5" x14ac:dyDescent="0.2">
      <c r="B40" s="18"/>
    </row>
    <row r="41" spans="1:5" x14ac:dyDescent="0.2">
      <c r="A41" t="s">
        <v>31</v>
      </c>
    </row>
    <row r="42" spans="1:5" x14ac:dyDescent="0.2">
      <c r="A42" t="s">
        <v>30</v>
      </c>
    </row>
  </sheetData>
  <mergeCells count="8">
    <mergeCell ref="AE1:AG1"/>
    <mergeCell ref="AI1:AK1"/>
    <mergeCell ref="AM1:AO1"/>
    <mergeCell ref="B1:G1"/>
    <mergeCell ref="O1:Q1"/>
    <mergeCell ref="S1:U1"/>
    <mergeCell ref="W1:Y1"/>
    <mergeCell ref="AA1:AC1"/>
  </mergeCells>
  <pageMargins left="0.75" right="0.75" top="1" bottom="1" header="0.5" footer="0.5"/>
  <pageSetup scale="82"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2"/>
  <sheetViews>
    <sheetView workbookViewId="0">
      <selection activeCell="B5" sqref="B5:B6"/>
    </sheetView>
  </sheetViews>
  <sheetFormatPr defaultColWidth="8.85546875" defaultRowHeight="12.75" x14ac:dyDescent="0.2"/>
  <cols>
    <col min="1" max="1" width="40.140625" bestFit="1" customWidth="1"/>
    <col min="2" max="2" width="9" bestFit="1" customWidth="1"/>
    <col min="3" max="3" width="9" customWidth="1"/>
    <col min="4" max="4" width="11.28515625" bestFit="1" customWidth="1"/>
    <col min="5" max="5" width="9.85546875" bestFit="1" customWidth="1"/>
    <col min="6" max="6" width="7.85546875" bestFit="1" customWidth="1"/>
    <col min="7" max="7" width="9.85546875" bestFit="1" customWidth="1"/>
    <col min="8" max="8" width="2.7109375" customWidth="1"/>
    <col min="9" max="10" width="8.5703125" bestFit="1" customWidth="1"/>
    <col min="11" max="12" width="8.5703125" customWidth="1"/>
    <col min="13" max="14" width="10.140625" bestFit="1" customWidth="1"/>
    <col min="15" max="15" width="2.7109375" customWidth="1"/>
    <col min="16" max="18" width="7.5703125" bestFit="1" customWidth="1"/>
    <col min="19" max="19" width="2.7109375" customWidth="1"/>
    <col min="20" max="20" width="7.5703125" bestFit="1" customWidth="1"/>
    <col min="21" max="22" width="8.5703125" bestFit="1" customWidth="1"/>
    <col min="23" max="23" width="2.7109375" customWidth="1"/>
    <col min="24" max="26" width="7.5703125" bestFit="1" customWidth="1"/>
    <col min="27" max="27" width="2.7109375" customWidth="1"/>
    <col min="28" max="30" width="8.85546875" customWidth="1"/>
    <col min="31" max="31" width="2.7109375" customWidth="1"/>
    <col min="32" max="32" width="8.5703125" bestFit="1" customWidth="1"/>
    <col min="33" max="33" width="7.7109375" bestFit="1" customWidth="1"/>
    <col min="34" max="34" width="8.5703125" bestFit="1" customWidth="1"/>
    <col min="35" max="35" width="2.7109375" customWidth="1"/>
    <col min="36" max="36" width="8.5703125" bestFit="1" customWidth="1"/>
    <col min="37" max="37" width="7.5703125" bestFit="1" customWidth="1"/>
    <col min="38" max="38" width="8.5703125" bestFit="1" customWidth="1"/>
    <col min="39" max="39" width="2.7109375" customWidth="1"/>
    <col min="40" max="40" width="8.5703125" bestFit="1" customWidth="1"/>
    <col min="41" max="41" width="7.5703125" bestFit="1" customWidth="1"/>
    <col min="42" max="42" width="8.5703125" bestFit="1" customWidth="1"/>
    <col min="43" max="43" width="2.7109375" customWidth="1"/>
    <col min="44" max="44" width="8.5703125" bestFit="1" customWidth="1"/>
    <col min="45" max="45" width="7.5703125" bestFit="1" customWidth="1"/>
    <col min="46" max="46" width="8.5703125" bestFit="1" customWidth="1"/>
    <col min="47" max="47" width="2.7109375" customWidth="1"/>
    <col min="48" max="48" width="8.5703125" bestFit="1" customWidth="1"/>
    <col min="49" max="49" width="7.5703125" bestFit="1" customWidth="1"/>
    <col min="50" max="50" width="8.5703125" bestFit="1" customWidth="1"/>
  </cols>
  <sheetData>
    <row r="1" spans="1:50" x14ac:dyDescent="0.2">
      <c r="A1" s="32" t="s">
        <v>38</v>
      </c>
      <c r="B1" s="63" t="s">
        <v>68</v>
      </c>
      <c r="C1" s="63"/>
      <c r="D1" s="63"/>
      <c r="E1" s="63"/>
      <c r="F1" s="63"/>
      <c r="G1" s="63"/>
      <c r="P1" s="66" t="s">
        <v>27</v>
      </c>
      <c r="Q1" s="66"/>
      <c r="R1" s="66"/>
      <c r="T1" s="68" t="s">
        <v>28</v>
      </c>
      <c r="U1" s="68"/>
      <c r="V1" s="68"/>
      <c r="X1" s="70" t="s">
        <v>35</v>
      </c>
      <c r="Y1" s="70"/>
      <c r="Z1" s="70"/>
      <c r="AB1" s="71" t="s">
        <v>39</v>
      </c>
      <c r="AC1" s="71"/>
      <c r="AD1" s="71"/>
      <c r="AE1" s="56"/>
      <c r="AF1" s="64" t="s">
        <v>41</v>
      </c>
      <c r="AG1" s="64"/>
      <c r="AH1" s="64"/>
      <c r="AJ1" s="65" t="s">
        <v>43</v>
      </c>
      <c r="AK1" s="65"/>
      <c r="AL1" s="65"/>
      <c r="AN1" s="67" t="s">
        <v>46</v>
      </c>
      <c r="AO1" s="67"/>
      <c r="AP1" s="67"/>
      <c r="AR1" s="69" t="s">
        <v>49</v>
      </c>
      <c r="AS1" s="69"/>
      <c r="AT1" s="69"/>
      <c r="AV1" s="72" t="s">
        <v>50</v>
      </c>
      <c r="AW1" s="72"/>
      <c r="AX1" s="72"/>
    </row>
    <row r="2" spans="1:50" s="3" customFormat="1" ht="51" x14ac:dyDescent="0.2">
      <c r="B2" s="58" t="s">
        <v>72</v>
      </c>
      <c r="C2" s="58" t="s">
        <v>71</v>
      </c>
      <c r="D2" s="4" t="s">
        <v>0</v>
      </c>
      <c r="E2" s="4" t="s">
        <v>1</v>
      </c>
      <c r="F2" s="4" t="s">
        <v>13</v>
      </c>
      <c r="G2" s="4" t="s">
        <v>48</v>
      </c>
      <c r="I2" s="24" t="s">
        <v>11</v>
      </c>
      <c r="J2" s="24" t="s">
        <v>12</v>
      </c>
      <c r="K2" s="24" t="s">
        <v>34</v>
      </c>
      <c r="L2" s="24" t="s">
        <v>40</v>
      </c>
      <c r="M2" s="4" t="s">
        <v>44</v>
      </c>
      <c r="N2" s="4" t="s">
        <v>45</v>
      </c>
      <c r="O2" s="11"/>
      <c r="P2" s="3" t="s">
        <v>19</v>
      </c>
      <c r="Q2" s="3" t="s">
        <v>20</v>
      </c>
      <c r="R2" s="3" t="s">
        <v>21</v>
      </c>
      <c r="T2" s="3" t="s">
        <v>19</v>
      </c>
      <c r="U2" s="3" t="s">
        <v>20</v>
      </c>
      <c r="V2" s="3" t="s">
        <v>21</v>
      </c>
      <c r="X2" s="3" t="s">
        <v>19</v>
      </c>
      <c r="Y2" s="3" t="s">
        <v>20</v>
      </c>
      <c r="Z2" s="3" t="s">
        <v>21</v>
      </c>
      <c r="AB2" s="3" t="s">
        <v>19</v>
      </c>
      <c r="AC2" s="3" t="s">
        <v>20</v>
      </c>
      <c r="AD2" s="3" t="s">
        <v>21</v>
      </c>
      <c r="AE2" s="57"/>
      <c r="AF2" s="4" t="s">
        <v>19</v>
      </c>
      <c r="AG2" s="4" t="s">
        <v>13</v>
      </c>
      <c r="AH2" s="4" t="s">
        <v>42</v>
      </c>
      <c r="AJ2" s="3" t="s">
        <v>19</v>
      </c>
      <c r="AK2" s="3" t="s">
        <v>20</v>
      </c>
      <c r="AL2" s="3" t="s">
        <v>21</v>
      </c>
      <c r="AN2" s="38" t="s">
        <v>19</v>
      </c>
      <c r="AO2" s="38" t="s">
        <v>20</v>
      </c>
      <c r="AP2" s="38" t="s">
        <v>21</v>
      </c>
      <c r="AR2" s="41" t="s">
        <v>19</v>
      </c>
      <c r="AS2" s="41" t="s">
        <v>20</v>
      </c>
      <c r="AT2" s="41" t="s">
        <v>21</v>
      </c>
      <c r="AV2" s="44" t="s">
        <v>19</v>
      </c>
      <c r="AW2" s="44" t="s">
        <v>20</v>
      </c>
      <c r="AX2" s="44" t="s">
        <v>21</v>
      </c>
    </row>
    <row r="3" spans="1:50" s="3" customFormat="1" x14ac:dyDescent="0.2">
      <c r="A3" s="48" t="s">
        <v>70</v>
      </c>
      <c r="B3" s="55">
        <v>0</v>
      </c>
      <c r="C3" s="55">
        <v>0</v>
      </c>
      <c r="D3" s="2">
        <v>62400</v>
      </c>
      <c r="E3" s="2">
        <f>D3/12*B3</f>
        <v>0</v>
      </c>
      <c r="F3" s="2">
        <f>(E3*$B$24)+($B$28/12*B3)</f>
        <v>0</v>
      </c>
      <c r="G3" s="2">
        <f t="shared" ref="G3:G7" si="0">SUM(E3:F3)</f>
        <v>0</v>
      </c>
      <c r="I3" s="7">
        <f t="shared" ref="I3:I7" si="1">R3</f>
        <v>0</v>
      </c>
      <c r="J3" s="7">
        <f t="shared" ref="J3:J7" si="2">V3</f>
        <v>0</v>
      </c>
      <c r="K3" s="7">
        <f t="shared" ref="K3:K7" si="3">Z3</f>
        <v>0</v>
      </c>
      <c r="L3" s="7">
        <f t="shared" ref="L3:L7" si="4">AD3</f>
        <v>0</v>
      </c>
      <c r="M3" s="7">
        <f t="shared" ref="M3" si="5">SUM(G3:L3)</f>
        <v>0</v>
      </c>
      <c r="N3" s="7">
        <f t="shared" ref="N3:N7" si="6">AH3+AL3+AP3+AT3+AX3</f>
        <v>0</v>
      </c>
      <c r="O3" s="11"/>
      <c r="P3" s="25">
        <f>E3*(100%+$B$27)</f>
        <v>0</v>
      </c>
      <c r="Q3" s="25">
        <f>(P3*$B$24)+($B$28/12*$B3*(1+$B$29))</f>
        <v>0</v>
      </c>
      <c r="R3" s="25">
        <f t="shared" ref="R3:R7" si="7">SUM(P3:Q3)</f>
        <v>0</v>
      </c>
      <c r="T3" s="12">
        <f>P3*(100%+$B$27)</f>
        <v>0</v>
      </c>
      <c r="U3" s="12">
        <f>(T3*$B$24)+($B$28/12*$B3*(1+$B$29)^2)</f>
        <v>0</v>
      </c>
      <c r="V3" s="12">
        <f t="shared" ref="V3:V7" si="8">SUM(T3:U3)</f>
        <v>0</v>
      </c>
      <c r="X3" s="28">
        <f>T3*(100%+$B$27)</f>
        <v>0</v>
      </c>
      <c r="Y3" s="28">
        <f>(X3*$B$24)+($B$28/12*$B3*(1+$B$29)^3)</f>
        <v>0</v>
      </c>
      <c r="Z3" s="28">
        <f t="shared" ref="Z3:Z7" si="9">SUM(X3:Y3)</f>
        <v>0</v>
      </c>
      <c r="AB3" s="30">
        <f>X3*(100%+$B$27)</f>
        <v>0</v>
      </c>
      <c r="AC3" s="30">
        <f>(AB3*$B$24)+($B$28/12*$B3*(1+$B$29)^4)</f>
        <v>0</v>
      </c>
      <c r="AD3" s="30">
        <f t="shared" ref="AD3:AD7" si="10">SUM(AB3:AC3)</f>
        <v>0</v>
      </c>
      <c r="AE3" s="57"/>
      <c r="AF3" s="2">
        <f>D3/12*C3</f>
        <v>0</v>
      </c>
      <c r="AG3" s="2">
        <f>(AF3*$B$24)+($B$28/12*C3)</f>
        <v>0</v>
      </c>
      <c r="AH3" s="2">
        <f t="shared" ref="AH3:AH7" si="11">SUM(AF3:AG3)</f>
        <v>0</v>
      </c>
      <c r="AJ3" s="25">
        <f>AF3*(100%+$B$27)</f>
        <v>0</v>
      </c>
      <c r="AK3" s="25">
        <f>(AJ3*$B$24)+($B$28/12*C3*(1+$B$29))</f>
        <v>0</v>
      </c>
      <c r="AL3" s="25">
        <f t="shared" ref="AL3:AL7" si="12">SUM(AJ3:AK3)</f>
        <v>0</v>
      </c>
      <c r="AN3" s="39">
        <f>AJ3*(1+$B$27)</f>
        <v>0</v>
      </c>
      <c r="AO3" s="39">
        <f>(AN3*$B$24)+($B$28/12*C3*(1+$B$29)^2)</f>
        <v>0</v>
      </c>
      <c r="AP3" s="39">
        <f t="shared" ref="AP3:AP7" si="13">SUM(AN3:AO3)</f>
        <v>0</v>
      </c>
      <c r="AR3" s="42">
        <f>AN3*(1+$B$27)</f>
        <v>0</v>
      </c>
      <c r="AS3" s="42">
        <f>(AR3*$B$24)+($B$28/12*C3*(1+$B$29)^3)</f>
        <v>0</v>
      </c>
      <c r="AT3" s="42">
        <f t="shared" ref="AT3:AT7" si="14">SUM(AR3:AS3)</f>
        <v>0</v>
      </c>
      <c r="AV3" s="45">
        <f>AR3*(1+$B$27)</f>
        <v>0</v>
      </c>
      <c r="AW3" s="45">
        <f>(AV3*$B$24)+($B$28/12*C3*(1+$B$29)^4)</f>
        <v>0</v>
      </c>
      <c r="AX3" s="45">
        <f t="shared" ref="AX3:AX7" si="15">SUM(AV3:AW3)</f>
        <v>0</v>
      </c>
    </row>
    <row r="4" spans="1:50" s="3" customFormat="1" x14ac:dyDescent="0.2">
      <c r="A4" s="13" t="s">
        <v>67</v>
      </c>
      <c r="B4" s="55">
        <v>0</v>
      </c>
      <c r="C4" s="55">
        <v>0</v>
      </c>
      <c r="D4" s="2">
        <v>35000</v>
      </c>
      <c r="E4" s="2">
        <f t="shared" ref="E4:E7" si="16">D4/12*B4</f>
        <v>0</v>
      </c>
      <c r="F4" s="2">
        <f>(E4*$B$25)+($B$28/12*B4)</f>
        <v>0</v>
      </c>
      <c r="G4" s="2">
        <f t="shared" si="0"/>
        <v>0</v>
      </c>
      <c r="I4" s="7">
        <f t="shared" si="1"/>
        <v>0</v>
      </c>
      <c r="J4" s="7">
        <f t="shared" si="2"/>
        <v>0</v>
      </c>
      <c r="K4" s="7">
        <f t="shared" si="3"/>
        <v>0</v>
      </c>
      <c r="L4" s="7">
        <f t="shared" si="4"/>
        <v>0</v>
      </c>
      <c r="M4" s="7">
        <f t="shared" ref="M4" si="17">SUM(G4:L4)</f>
        <v>0</v>
      </c>
      <c r="N4" s="7">
        <f t="shared" si="6"/>
        <v>0</v>
      </c>
      <c r="O4" s="11"/>
      <c r="P4" s="25">
        <f>E4*(100%+$B$27)</f>
        <v>0</v>
      </c>
      <c r="Q4" s="25">
        <f>(P4*$B$25)+($B$28/12*$B4*(1+$B$29))</f>
        <v>0</v>
      </c>
      <c r="R4" s="25">
        <f t="shared" si="7"/>
        <v>0</v>
      </c>
      <c r="T4" s="12">
        <f>P4*(100%+$B$27)</f>
        <v>0</v>
      </c>
      <c r="U4" s="12">
        <f>(T4*$B$25)+($B$28/12*$B4*(1+$B$29)^2)</f>
        <v>0</v>
      </c>
      <c r="V4" s="12">
        <f t="shared" si="8"/>
        <v>0</v>
      </c>
      <c r="X4" s="28">
        <f>T4*(100%+$B$27)</f>
        <v>0</v>
      </c>
      <c r="Y4" s="28">
        <f>(X4*$B$25)+($B$28/12*$B4*(1+$B$29)^3)</f>
        <v>0</v>
      </c>
      <c r="Z4" s="28">
        <f t="shared" si="9"/>
        <v>0</v>
      </c>
      <c r="AB4" s="30">
        <f>X4*(100%+$B$27)</f>
        <v>0</v>
      </c>
      <c r="AC4" s="30">
        <f>(AB4*$B$25)+($B$28/12*$B4*(100%+$B$29)^4)</f>
        <v>0</v>
      </c>
      <c r="AD4" s="30">
        <f t="shared" si="10"/>
        <v>0</v>
      </c>
      <c r="AE4" s="57"/>
      <c r="AF4" s="2">
        <f t="shared" ref="AF4:AF7" si="18">D4/12*C4</f>
        <v>0</v>
      </c>
      <c r="AG4" s="2">
        <f>(AF4*$B$25)+($B$28/12*C4)</f>
        <v>0</v>
      </c>
      <c r="AH4" s="2">
        <f t="shared" si="11"/>
        <v>0</v>
      </c>
      <c r="AJ4" s="25">
        <f>AF4*(100%+$B$27)</f>
        <v>0</v>
      </c>
      <c r="AK4" s="25">
        <f>(AJ4*$B$25)+($B$28/12*C4*(1+$B$29))</f>
        <v>0</v>
      </c>
      <c r="AL4" s="25">
        <f t="shared" si="12"/>
        <v>0</v>
      </c>
      <c r="AN4" s="39">
        <f>AJ4*(1+$B$27)</f>
        <v>0</v>
      </c>
      <c r="AO4" s="39">
        <f>(AN4*$B$25)+($B$28/12*C4*(1+$B$29)^2)</f>
        <v>0</v>
      </c>
      <c r="AP4" s="39">
        <f t="shared" si="13"/>
        <v>0</v>
      </c>
      <c r="AR4" s="42">
        <f>AN4*(100%+$B$27)</f>
        <v>0</v>
      </c>
      <c r="AS4" s="42">
        <f>(AR4*$B$25)+($B$28/12*C4*(1+$B$29)^3)</f>
        <v>0</v>
      </c>
      <c r="AT4" s="42">
        <f t="shared" si="14"/>
        <v>0</v>
      </c>
      <c r="AV4" s="45">
        <f>AR4*(100%+$B$27)</f>
        <v>0</v>
      </c>
      <c r="AW4" s="45">
        <f>(AV4*$B$25)+($B$28/12*C4*(1+$B$29)^4)</f>
        <v>0</v>
      </c>
      <c r="AX4" s="45">
        <f t="shared" si="15"/>
        <v>0</v>
      </c>
    </row>
    <row r="5" spans="1:50" s="3" customFormat="1" x14ac:dyDescent="0.2">
      <c r="A5" t="s">
        <v>29</v>
      </c>
      <c r="B5" s="55">
        <v>0</v>
      </c>
      <c r="C5" s="55">
        <v>0</v>
      </c>
      <c r="D5" s="2">
        <v>30000</v>
      </c>
      <c r="E5" s="2">
        <f t="shared" si="16"/>
        <v>0</v>
      </c>
      <c r="F5" s="2">
        <f>(E5*$B$26)+($B$28/12*B5)</f>
        <v>0</v>
      </c>
      <c r="G5" s="2">
        <f t="shared" si="0"/>
        <v>0</v>
      </c>
      <c r="I5" s="7">
        <f t="shared" si="1"/>
        <v>0</v>
      </c>
      <c r="J5" s="7">
        <f t="shared" si="2"/>
        <v>0</v>
      </c>
      <c r="K5" s="7">
        <f t="shared" si="3"/>
        <v>0</v>
      </c>
      <c r="L5" s="7">
        <f t="shared" si="4"/>
        <v>0</v>
      </c>
      <c r="M5" s="7">
        <f t="shared" ref="M5:M7" si="19">SUM(G5:L5)</f>
        <v>0</v>
      </c>
      <c r="N5" s="7">
        <f t="shared" si="6"/>
        <v>0</v>
      </c>
      <c r="O5" s="11"/>
      <c r="P5" s="25">
        <f>E5*(100%+$B$27)</f>
        <v>0</v>
      </c>
      <c r="Q5" s="25">
        <f>(P5*$B$26)+($B$28/12*$B5*(1+$B$29))</f>
        <v>0</v>
      </c>
      <c r="R5" s="25">
        <f t="shared" si="7"/>
        <v>0</v>
      </c>
      <c r="T5" s="12">
        <f>P5*(100%+$B$27)</f>
        <v>0</v>
      </c>
      <c r="U5" s="12">
        <f>(T5*$B$26)+($B$28/12*$B5*(1+$B$29)^2)</f>
        <v>0</v>
      </c>
      <c r="V5" s="12">
        <f t="shared" si="8"/>
        <v>0</v>
      </c>
      <c r="X5" s="28">
        <f>T5*(100%+$B$27)</f>
        <v>0</v>
      </c>
      <c r="Y5" s="28">
        <f>(X5*$B$26)+($B$28/12*$B5*(1+$B$29)^3)</f>
        <v>0</v>
      </c>
      <c r="Z5" s="28">
        <f t="shared" si="9"/>
        <v>0</v>
      </c>
      <c r="AB5" s="30">
        <f>X5*(100%+$B$27)</f>
        <v>0</v>
      </c>
      <c r="AC5" s="30">
        <f>(AB5*$B$26)+($B$28/12*$B5*(100%+$B$29)^4)</f>
        <v>0</v>
      </c>
      <c r="AD5" s="30">
        <f t="shared" si="10"/>
        <v>0</v>
      </c>
      <c r="AE5" s="57"/>
      <c r="AF5" s="2">
        <f t="shared" si="18"/>
        <v>0</v>
      </c>
      <c r="AG5" s="2">
        <f>(AF5*$B$26)+($B$28/12*C5)</f>
        <v>0</v>
      </c>
      <c r="AH5" s="2">
        <f t="shared" si="11"/>
        <v>0</v>
      </c>
      <c r="AJ5" s="25">
        <f>AF5*(100%+$B$27)</f>
        <v>0</v>
      </c>
      <c r="AK5" s="25">
        <f>(AJ5*$B$26)+($B$28/12*C5*(1+$B$29))</f>
        <v>0</v>
      </c>
      <c r="AL5" s="25">
        <f t="shared" si="12"/>
        <v>0</v>
      </c>
      <c r="AN5" s="39">
        <f>AJ5*(1+$B$27)</f>
        <v>0</v>
      </c>
      <c r="AO5" s="39">
        <f>(AN5*$B$26)+($B$28/12*C5*(1+$B$29)^2)</f>
        <v>0</v>
      </c>
      <c r="AP5" s="39">
        <f t="shared" si="13"/>
        <v>0</v>
      </c>
      <c r="AR5" s="42">
        <f>AN5*(100%+$B$27)</f>
        <v>0</v>
      </c>
      <c r="AS5" s="42">
        <f>(AR5*$B$26)+($B$28/12*C5*(1+$B$29)^3)</f>
        <v>0</v>
      </c>
      <c r="AT5" s="42">
        <f t="shared" si="14"/>
        <v>0</v>
      </c>
      <c r="AV5" s="45">
        <f>AR5*(100%+$B$27)</f>
        <v>0</v>
      </c>
      <c r="AW5" s="45">
        <f>(AV5*$B$26)+($B$28/12*C5*(1+$B$29)^4)</f>
        <v>0</v>
      </c>
      <c r="AX5" s="45">
        <f t="shared" si="15"/>
        <v>0</v>
      </c>
    </row>
    <row r="6" spans="1:50" s="3" customFormat="1" x14ac:dyDescent="0.2">
      <c r="A6" t="s">
        <v>23</v>
      </c>
      <c r="B6" s="55">
        <v>0</v>
      </c>
      <c r="C6" s="55">
        <v>0</v>
      </c>
      <c r="D6" s="2">
        <v>18000</v>
      </c>
      <c r="E6" s="2">
        <f t="shared" si="16"/>
        <v>0</v>
      </c>
      <c r="F6" s="2">
        <f>(E6*$B$26)+($C$31/12*B6)</f>
        <v>0</v>
      </c>
      <c r="G6" s="2">
        <f t="shared" si="0"/>
        <v>0</v>
      </c>
      <c r="I6" s="7">
        <f t="shared" si="1"/>
        <v>0</v>
      </c>
      <c r="J6" s="7">
        <f t="shared" si="2"/>
        <v>0</v>
      </c>
      <c r="K6" s="7">
        <f t="shared" si="3"/>
        <v>0</v>
      </c>
      <c r="L6" s="7">
        <f t="shared" si="4"/>
        <v>0</v>
      </c>
      <c r="M6" s="7">
        <f t="shared" si="19"/>
        <v>0</v>
      </c>
      <c r="N6" s="7">
        <f t="shared" si="6"/>
        <v>0</v>
      </c>
      <c r="O6" s="11"/>
      <c r="P6" s="25">
        <f>E6*(100%+$B$27)</f>
        <v>0</v>
      </c>
      <c r="Q6" s="25">
        <f>(P6*$B$26)+(C32/12*B6)</f>
        <v>0</v>
      </c>
      <c r="R6" s="25">
        <f t="shared" si="7"/>
        <v>0</v>
      </c>
      <c r="T6" s="12">
        <f>P6*(100%+$B$27)</f>
        <v>0</v>
      </c>
      <c r="U6" s="12">
        <f>(T6*$B$26)+(C33/12*$B6)</f>
        <v>0</v>
      </c>
      <c r="V6" s="12">
        <f t="shared" si="8"/>
        <v>0</v>
      </c>
      <c r="X6" s="28">
        <f>T6*(100%+$B$27)</f>
        <v>0</v>
      </c>
      <c r="Y6" s="28">
        <f>(X6*$B$26)+(C34/12*$B6)</f>
        <v>0</v>
      </c>
      <c r="Z6" s="28">
        <f t="shared" si="9"/>
        <v>0</v>
      </c>
      <c r="AB6" s="30">
        <f>X6*(100%+$B$27)</f>
        <v>0</v>
      </c>
      <c r="AC6" s="30">
        <f>(AB6*$B$26)+(C35/12*$B6)</f>
        <v>0</v>
      </c>
      <c r="AD6" s="30">
        <f t="shared" si="10"/>
        <v>0</v>
      </c>
      <c r="AE6" s="57"/>
      <c r="AF6" s="2">
        <f t="shared" si="18"/>
        <v>0</v>
      </c>
      <c r="AG6" s="2">
        <f>(AF6*$B$26)+(C31/12*C6)</f>
        <v>0</v>
      </c>
      <c r="AH6" s="2">
        <f t="shared" si="11"/>
        <v>0</v>
      </c>
      <c r="AJ6" s="25">
        <f>AF6*(100%+$B$27)</f>
        <v>0</v>
      </c>
      <c r="AK6" s="25">
        <f>(AJ6*$B$26)+(C32/12*C6)</f>
        <v>0</v>
      </c>
      <c r="AL6" s="25">
        <f t="shared" si="12"/>
        <v>0</v>
      </c>
      <c r="AN6" s="39">
        <f>AJ6*(1+$B$27)</f>
        <v>0</v>
      </c>
      <c r="AO6" s="39">
        <f>(AN6*$B$26)+(C33/12*C6)</f>
        <v>0</v>
      </c>
      <c r="AP6" s="39">
        <f t="shared" si="13"/>
        <v>0</v>
      </c>
      <c r="AR6" s="42">
        <f>AN6*(100%+$B$27)</f>
        <v>0</v>
      </c>
      <c r="AS6" s="42">
        <f>(AR6*$B$26)+(C34/12*C6)</f>
        <v>0</v>
      </c>
      <c r="AT6" s="42">
        <f t="shared" si="14"/>
        <v>0</v>
      </c>
      <c r="AV6" s="45">
        <f>AR6*(100%+$B$27)</f>
        <v>0</v>
      </c>
      <c r="AW6" s="45">
        <f>(AV6*$B$26)+(C35/12*C6)</f>
        <v>0</v>
      </c>
      <c r="AX6" s="45">
        <f t="shared" si="15"/>
        <v>0</v>
      </c>
    </row>
    <row r="7" spans="1:50" s="3" customFormat="1" x14ac:dyDescent="0.2">
      <c r="A7" s="13" t="s">
        <v>32</v>
      </c>
      <c r="B7" s="55">
        <v>0</v>
      </c>
      <c r="C7" s="55">
        <v>0</v>
      </c>
      <c r="D7" s="2">
        <v>7500</v>
      </c>
      <c r="E7" s="2">
        <f t="shared" si="16"/>
        <v>0</v>
      </c>
      <c r="F7" s="2">
        <f>(E7*$B$26)</f>
        <v>0</v>
      </c>
      <c r="G7" s="2">
        <f t="shared" si="0"/>
        <v>0</v>
      </c>
      <c r="I7" s="7">
        <f t="shared" si="1"/>
        <v>0</v>
      </c>
      <c r="J7" s="7">
        <f t="shared" si="2"/>
        <v>0</v>
      </c>
      <c r="K7" s="7">
        <f t="shared" si="3"/>
        <v>0</v>
      </c>
      <c r="L7" s="7">
        <f t="shared" si="4"/>
        <v>0</v>
      </c>
      <c r="M7" s="7">
        <f t="shared" si="19"/>
        <v>0</v>
      </c>
      <c r="N7" s="7">
        <f t="shared" si="6"/>
        <v>0</v>
      </c>
      <c r="O7" s="11"/>
      <c r="P7" s="25">
        <f>E7*(100%+$B$27)</f>
        <v>0</v>
      </c>
      <c r="Q7" s="25">
        <f>(P7*$B$26)</f>
        <v>0</v>
      </c>
      <c r="R7" s="25">
        <f t="shared" si="7"/>
        <v>0</v>
      </c>
      <c r="T7" s="12">
        <f>P7*(100%+$B$27)</f>
        <v>0</v>
      </c>
      <c r="U7" s="12">
        <f>(T7*$B$26)</f>
        <v>0</v>
      </c>
      <c r="V7" s="12">
        <f t="shared" si="8"/>
        <v>0</v>
      </c>
      <c r="X7" s="28">
        <f>T7*(100%+$B$27)</f>
        <v>0</v>
      </c>
      <c r="Y7" s="28">
        <f>(X7*$B$26)</f>
        <v>0</v>
      </c>
      <c r="Z7" s="28">
        <f t="shared" si="9"/>
        <v>0</v>
      </c>
      <c r="AB7" s="30">
        <f>X7*(100%+$B$27)</f>
        <v>0</v>
      </c>
      <c r="AC7" s="30">
        <f>(AB7*$B$26)</f>
        <v>0</v>
      </c>
      <c r="AD7" s="30">
        <f t="shared" si="10"/>
        <v>0</v>
      </c>
      <c r="AE7" s="57"/>
      <c r="AF7" s="2">
        <f t="shared" si="18"/>
        <v>0</v>
      </c>
      <c r="AG7" s="2">
        <f>(AF7*$B$26)</f>
        <v>0</v>
      </c>
      <c r="AH7" s="2">
        <f t="shared" si="11"/>
        <v>0</v>
      </c>
      <c r="AJ7" s="25">
        <f>AF7*(100%+$B$27)</f>
        <v>0</v>
      </c>
      <c r="AK7" s="25">
        <f>(AJ7*$B$26)</f>
        <v>0</v>
      </c>
      <c r="AL7" s="25">
        <f t="shared" si="12"/>
        <v>0</v>
      </c>
      <c r="AN7" s="39">
        <f>AJ7*(1+$B$27)</f>
        <v>0</v>
      </c>
      <c r="AO7" s="39">
        <f>(AN7*$B$26)</f>
        <v>0</v>
      </c>
      <c r="AP7" s="39">
        <f t="shared" si="13"/>
        <v>0</v>
      </c>
      <c r="AR7" s="42">
        <f>AN7*(100%+$B$27)</f>
        <v>0</v>
      </c>
      <c r="AS7" s="42">
        <f>(AR7*$B$26)</f>
        <v>0</v>
      </c>
      <c r="AT7" s="42">
        <f t="shared" si="14"/>
        <v>0</v>
      </c>
      <c r="AV7" s="45">
        <f>AR7*(100%+$B$27)</f>
        <v>0</v>
      </c>
      <c r="AW7" s="45">
        <f>(AV7*$B$26)</f>
        <v>0</v>
      </c>
      <c r="AX7" s="45">
        <f t="shared" si="15"/>
        <v>0</v>
      </c>
    </row>
    <row r="8" spans="1:50" x14ac:dyDescent="0.2">
      <c r="A8" t="s">
        <v>2</v>
      </c>
      <c r="B8" s="1"/>
      <c r="C8" s="1"/>
      <c r="D8" s="2"/>
      <c r="E8" s="6">
        <f>SUM(E3:E7)</f>
        <v>0</v>
      </c>
      <c r="F8" s="6">
        <f>SUM(F3:F7)</f>
        <v>0</v>
      </c>
      <c r="G8" s="6">
        <f>SUM(G3:G7)</f>
        <v>0</v>
      </c>
      <c r="I8" s="9">
        <f t="shared" ref="I8:N8" si="20">SUM(I3:I7)</f>
        <v>0</v>
      </c>
      <c r="J8" s="9">
        <f t="shared" si="20"/>
        <v>0</v>
      </c>
      <c r="K8" s="9">
        <f t="shared" si="20"/>
        <v>0</v>
      </c>
      <c r="L8" s="9">
        <f t="shared" si="20"/>
        <v>0</v>
      </c>
      <c r="M8" s="9">
        <f t="shared" si="20"/>
        <v>0</v>
      </c>
      <c r="N8" s="33">
        <f t="shared" si="20"/>
        <v>0</v>
      </c>
      <c r="O8" s="10"/>
      <c r="P8" s="19">
        <f>SUM(P3:P7)</f>
        <v>0</v>
      </c>
      <c r="Q8" s="19">
        <f>SUM(Q3:Q7)</f>
        <v>0</v>
      </c>
      <c r="R8" s="19">
        <f>SUM(R3:R7)</f>
        <v>0</v>
      </c>
      <c r="T8" s="26">
        <f>SUM(T3:T7)</f>
        <v>0</v>
      </c>
      <c r="U8" s="26">
        <f>SUM(U3:U7)</f>
        <v>0</v>
      </c>
      <c r="V8" s="26">
        <f>SUM(V3:V7)</f>
        <v>0</v>
      </c>
      <c r="X8" s="29">
        <f>SUM(X3:X7)</f>
        <v>0</v>
      </c>
      <c r="Y8" s="29">
        <f>SUM(Y3:Y7)</f>
        <v>0</v>
      </c>
      <c r="Z8" s="29">
        <f>SUM(Z3:Z7)</f>
        <v>0</v>
      </c>
      <c r="AB8" s="31">
        <f>SUM(AB3:AB7)</f>
        <v>0</v>
      </c>
      <c r="AC8" s="31">
        <f>SUM(AC3:AC7)</f>
        <v>0</v>
      </c>
      <c r="AD8" s="31">
        <f>SUM(AD3:AD7)</f>
        <v>0</v>
      </c>
      <c r="AE8" s="56"/>
      <c r="AF8" s="6">
        <f>SUM(AF3:AF7)</f>
        <v>0</v>
      </c>
      <c r="AG8" s="6">
        <f>SUM(AG3:AG7)</f>
        <v>0</v>
      </c>
      <c r="AH8" s="6">
        <f>SUM(AH3:AH7)</f>
        <v>0</v>
      </c>
      <c r="AJ8" s="19">
        <f>SUM(AJ3:AJ7)</f>
        <v>0</v>
      </c>
      <c r="AK8" s="19">
        <f>SUM(AK3:AK7)</f>
        <v>0</v>
      </c>
      <c r="AL8" s="19">
        <f>SUM(AL3:AL7)</f>
        <v>0</v>
      </c>
      <c r="AN8" s="40">
        <f>SUM(AN3:AN7)</f>
        <v>0</v>
      </c>
      <c r="AO8" s="40">
        <f>SUM(AO3:AO7)</f>
        <v>0</v>
      </c>
      <c r="AP8" s="40">
        <f>SUM(AP3:AP7)</f>
        <v>0</v>
      </c>
      <c r="AR8" s="43">
        <f>SUM(AR3:AR7)</f>
        <v>0</v>
      </c>
      <c r="AS8" s="43">
        <f>SUM(AS3:AS7)</f>
        <v>0</v>
      </c>
      <c r="AT8" s="43">
        <f>SUM(AT3:AT7)</f>
        <v>0</v>
      </c>
      <c r="AV8" s="46">
        <f>SUM(AV3:AV7)</f>
        <v>0</v>
      </c>
      <c r="AW8" s="46">
        <f>SUM(AW3:AW7)</f>
        <v>0</v>
      </c>
      <c r="AX8" s="46">
        <f>SUM(AX3:AX7)</f>
        <v>0</v>
      </c>
    </row>
    <row r="9" spans="1:50" x14ac:dyDescent="0.2">
      <c r="B9" s="1"/>
      <c r="C9" s="1"/>
      <c r="D9" s="2"/>
      <c r="G9" s="2"/>
      <c r="I9" s="8"/>
      <c r="J9" s="8"/>
      <c r="K9" s="8"/>
      <c r="L9" s="8"/>
    </row>
    <row r="10" spans="1:50" x14ac:dyDescent="0.2">
      <c r="A10" t="s">
        <v>3</v>
      </c>
      <c r="B10" s="1"/>
      <c r="C10" s="1"/>
      <c r="D10" s="2"/>
      <c r="G10" s="2"/>
      <c r="I10" s="8"/>
      <c r="J10" s="8"/>
      <c r="K10" s="8"/>
      <c r="L10" s="8"/>
      <c r="M10" s="15">
        <f t="shared" ref="M10:M15" si="21">SUM(G10:L10)</f>
        <v>0</v>
      </c>
      <c r="N10" s="15"/>
    </row>
    <row r="11" spans="1:50" x14ac:dyDescent="0.2">
      <c r="A11" t="s">
        <v>4</v>
      </c>
      <c r="B11" s="1"/>
      <c r="C11" s="1"/>
      <c r="D11" s="2"/>
      <c r="G11" s="2"/>
      <c r="I11" s="7"/>
      <c r="J11" s="7"/>
      <c r="K11" s="7"/>
      <c r="L11" s="7"/>
      <c r="M11" s="15">
        <f t="shared" si="21"/>
        <v>0</v>
      </c>
      <c r="N11" s="15"/>
    </row>
    <row r="12" spans="1:50" x14ac:dyDescent="0.2">
      <c r="A12" t="s">
        <v>5</v>
      </c>
      <c r="B12" s="1"/>
      <c r="C12" s="1"/>
      <c r="D12" s="2"/>
      <c r="G12" s="2"/>
      <c r="I12" s="7"/>
      <c r="J12" s="7"/>
      <c r="K12" s="7"/>
      <c r="L12" s="7"/>
      <c r="M12" s="15">
        <f t="shared" si="21"/>
        <v>0</v>
      </c>
      <c r="N12" s="15"/>
    </row>
    <row r="13" spans="1:50" x14ac:dyDescent="0.2">
      <c r="A13" t="s">
        <v>10</v>
      </c>
      <c r="B13" s="1"/>
      <c r="C13" s="1"/>
      <c r="D13" s="2"/>
      <c r="G13" s="2"/>
      <c r="I13" s="7"/>
      <c r="J13" s="7"/>
      <c r="K13" s="7"/>
      <c r="L13" s="7"/>
      <c r="M13" s="15">
        <f t="shared" si="21"/>
        <v>0</v>
      </c>
      <c r="N13" s="15"/>
    </row>
    <row r="14" spans="1:50" x14ac:dyDescent="0.2">
      <c r="A14" t="s">
        <v>25</v>
      </c>
      <c r="B14" s="1"/>
      <c r="C14" s="1"/>
      <c r="D14" s="2"/>
      <c r="G14" s="2"/>
      <c r="I14" s="7"/>
      <c r="J14" s="7"/>
      <c r="K14" s="7"/>
      <c r="L14" s="7"/>
      <c r="M14" s="15">
        <f t="shared" si="21"/>
        <v>0</v>
      </c>
      <c r="N14" s="15"/>
    </row>
    <row r="15" spans="1:50" x14ac:dyDescent="0.2">
      <c r="A15" t="s">
        <v>9</v>
      </c>
      <c r="B15" s="1"/>
      <c r="C15" s="1"/>
      <c r="D15" s="2"/>
      <c r="G15" s="2">
        <f>B31/12*B6</f>
        <v>0</v>
      </c>
      <c r="I15" s="7">
        <f>B32/12*B6</f>
        <v>0</v>
      </c>
      <c r="J15" s="7">
        <f>B33/12*B6</f>
        <v>0</v>
      </c>
      <c r="K15" s="7">
        <f>B34/12*$B$6</f>
        <v>0</v>
      </c>
      <c r="L15" s="7">
        <f>B35/12*$B$6</f>
        <v>0</v>
      </c>
      <c r="M15" s="15">
        <f t="shared" si="21"/>
        <v>0</v>
      </c>
      <c r="N15" s="15">
        <f>AH15+AL15+AP15+AT15+AX15</f>
        <v>0</v>
      </c>
      <c r="AH15" s="2">
        <f>B31/12*C7</f>
        <v>0</v>
      </c>
      <c r="AL15" s="2">
        <f>B32/12*C6</f>
        <v>0</v>
      </c>
      <c r="AP15" s="2">
        <f>B33/12*C6</f>
        <v>0</v>
      </c>
      <c r="AQ15" s="2"/>
      <c r="AR15" s="2"/>
      <c r="AS15" s="2"/>
      <c r="AT15" s="2">
        <f>B34/12*C6</f>
        <v>0</v>
      </c>
      <c r="AU15" s="2"/>
      <c r="AV15" s="2"/>
      <c r="AW15" s="2"/>
      <c r="AX15" s="2">
        <f>B35/12*C6</f>
        <v>0</v>
      </c>
    </row>
    <row r="16" spans="1:50" x14ac:dyDescent="0.2">
      <c r="A16" t="s">
        <v>6</v>
      </c>
      <c r="B16" s="1"/>
      <c r="C16" s="1"/>
      <c r="D16" s="2"/>
      <c r="G16" s="6">
        <f>SUM(G8:G15)</f>
        <v>0</v>
      </c>
      <c r="I16" s="9">
        <f t="shared" ref="I16:N16" si="22">SUM(I8:I15)</f>
        <v>0</v>
      </c>
      <c r="J16" s="9">
        <f t="shared" si="22"/>
        <v>0</v>
      </c>
      <c r="K16" s="9">
        <f t="shared" si="22"/>
        <v>0</v>
      </c>
      <c r="L16" s="9">
        <f t="shared" si="22"/>
        <v>0</v>
      </c>
      <c r="M16" s="17">
        <f t="shared" si="22"/>
        <v>0</v>
      </c>
      <c r="N16" s="17">
        <f t="shared" si="22"/>
        <v>0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7">
        <f t="shared" ref="AH16:AX16" si="23">SUM(AH8:AH15)</f>
        <v>0</v>
      </c>
      <c r="AI16" s="60"/>
      <c r="AJ16" s="60"/>
      <c r="AK16" s="60"/>
      <c r="AL16" s="17">
        <f t="shared" si="23"/>
        <v>0</v>
      </c>
      <c r="AM16" s="60"/>
      <c r="AN16" s="60"/>
      <c r="AO16" s="60"/>
      <c r="AP16" s="17">
        <f t="shared" si="23"/>
        <v>0</v>
      </c>
      <c r="AQ16" s="60"/>
      <c r="AR16" s="60"/>
      <c r="AS16" s="60"/>
      <c r="AT16" s="17">
        <f t="shared" si="23"/>
        <v>0</v>
      </c>
      <c r="AU16" s="60"/>
      <c r="AV16" s="60"/>
      <c r="AW16" s="60"/>
      <c r="AX16" s="17">
        <f t="shared" si="23"/>
        <v>0</v>
      </c>
    </row>
    <row r="17" spans="1:50" x14ac:dyDescent="0.2">
      <c r="A17" t="s">
        <v>7</v>
      </c>
      <c r="B17" s="1">
        <v>0.4</v>
      </c>
      <c r="C17" s="1"/>
      <c r="D17" s="2"/>
      <c r="G17" s="2">
        <f>G20*$B$17</f>
        <v>0</v>
      </c>
      <c r="H17" s="2"/>
      <c r="I17" s="2">
        <f t="shared" ref="I17:N17" si="24">I20*$B$17</f>
        <v>0</v>
      </c>
      <c r="J17" s="2">
        <f t="shared" si="24"/>
        <v>0</v>
      </c>
      <c r="K17" s="2">
        <f t="shared" si="24"/>
        <v>0</v>
      </c>
      <c r="L17" s="2">
        <f t="shared" si="24"/>
        <v>0</v>
      </c>
      <c r="M17" s="2">
        <f t="shared" si="24"/>
        <v>0</v>
      </c>
      <c r="N17" s="2">
        <f t="shared" si="24"/>
        <v>0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2">
        <f>AH20*$B$17</f>
        <v>0</v>
      </c>
      <c r="AI17" s="59"/>
      <c r="AJ17" s="59"/>
      <c r="AK17" s="59"/>
      <c r="AL17" s="2">
        <f t="shared" ref="AL17:AX17" si="25">AL20*$B$17</f>
        <v>0</v>
      </c>
      <c r="AM17" s="59"/>
      <c r="AN17" s="59"/>
      <c r="AO17" s="59"/>
      <c r="AP17" s="2">
        <f t="shared" si="25"/>
        <v>0</v>
      </c>
      <c r="AQ17" s="59"/>
      <c r="AR17" s="59"/>
      <c r="AS17" s="59"/>
      <c r="AT17" s="2">
        <f t="shared" si="25"/>
        <v>0</v>
      </c>
      <c r="AU17" s="59"/>
      <c r="AV17" s="59"/>
      <c r="AW17" s="59"/>
      <c r="AX17" s="2">
        <f t="shared" si="25"/>
        <v>0</v>
      </c>
    </row>
    <row r="18" spans="1:50" x14ac:dyDescent="0.2">
      <c r="A18" t="s">
        <v>8</v>
      </c>
      <c r="B18" s="1"/>
      <c r="C18" s="1"/>
      <c r="D18" s="2"/>
      <c r="G18" s="6">
        <f>SUM(G16:G17)</f>
        <v>0</v>
      </c>
      <c r="I18" s="9">
        <f t="shared" ref="I18:N18" si="26">SUM(I16:I17)</f>
        <v>0</v>
      </c>
      <c r="J18" s="9">
        <f t="shared" si="26"/>
        <v>0</v>
      </c>
      <c r="K18" s="9">
        <f t="shared" si="26"/>
        <v>0</v>
      </c>
      <c r="L18" s="9">
        <f t="shared" si="26"/>
        <v>0</v>
      </c>
      <c r="M18" s="17">
        <f t="shared" si="26"/>
        <v>0</v>
      </c>
      <c r="N18" s="17">
        <f t="shared" si="26"/>
        <v>0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17">
        <f t="shared" ref="AH18:AX18" si="27">SUM(AH16:AH17)</f>
        <v>0</v>
      </c>
      <c r="AI18" s="60"/>
      <c r="AJ18" s="60"/>
      <c r="AK18" s="60"/>
      <c r="AL18" s="17">
        <f t="shared" si="27"/>
        <v>0</v>
      </c>
      <c r="AM18" s="60"/>
      <c r="AN18" s="60"/>
      <c r="AO18" s="60"/>
      <c r="AP18" s="17">
        <f t="shared" si="27"/>
        <v>0</v>
      </c>
      <c r="AQ18" s="60"/>
      <c r="AR18" s="60"/>
      <c r="AS18" s="60"/>
      <c r="AT18" s="17">
        <f t="shared" si="27"/>
        <v>0</v>
      </c>
      <c r="AU18" s="60"/>
      <c r="AV18" s="60"/>
      <c r="AW18" s="60"/>
      <c r="AX18" s="17">
        <f t="shared" si="27"/>
        <v>0</v>
      </c>
    </row>
    <row r="19" spans="1:50" x14ac:dyDescent="0.2">
      <c r="B19" s="1"/>
      <c r="C19" s="1"/>
      <c r="D19" s="2"/>
      <c r="G19" s="2"/>
      <c r="M19" s="16"/>
      <c r="N19" s="16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16"/>
      <c r="AI19" s="61"/>
      <c r="AJ19" s="61"/>
      <c r="AK19" s="61"/>
      <c r="AL19" s="16"/>
      <c r="AM19" s="61"/>
      <c r="AN19" s="61"/>
      <c r="AO19" s="61"/>
      <c r="AP19" s="16"/>
      <c r="AQ19" s="61"/>
      <c r="AR19" s="61"/>
      <c r="AS19" s="61"/>
      <c r="AT19" s="16"/>
      <c r="AU19" s="61"/>
      <c r="AV19" s="61"/>
      <c r="AW19" s="61"/>
      <c r="AX19" s="16"/>
    </row>
    <row r="20" spans="1:50" x14ac:dyDescent="0.2">
      <c r="B20" s="1"/>
      <c r="C20" s="1"/>
      <c r="D20" s="2"/>
      <c r="F20" s="27" t="s">
        <v>26</v>
      </c>
      <c r="G20" s="2">
        <f>G16-G10-G15</f>
        <v>0</v>
      </c>
      <c r="H20" s="2"/>
      <c r="I20" s="2">
        <f t="shared" ref="I20:N20" si="28">I16-I10-I15</f>
        <v>0</v>
      </c>
      <c r="J20" s="2">
        <f t="shared" si="28"/>
        <v>0</v>
      </c>
      <c r="K20" s="2">
        <f t="shared" si="28"/>
        <v>0</v>
      </c>
      <c r="L20" s="2">
        <f t="shared" si="28"/>
        <v>0</v>
      </c>
      <c r="M20" s="2">
        <f t="shared" si="28"/>
        <v>0</v>
      </c>
      <c r="N20" s="2">
        <f t="shared" si="28"/>
        <v>0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2">
        <f>AH16-AH10-AH15</f>
        <v>0</v>
      </c>
      <c r="AI20" s="59"/>
      <c r="AJ20" s="59"/>
      <c r="AK20" s="59"/>
      <c r="AL20" s="2">
        <f t="shared" ref="AL20:AX20" si="29">AL16-AL10-AL15</f>
        <v>0</v>
      </c>
      <c r="AM20" s="59"/>
      <c r="AN20" s="59"/>
      <c r="AO20" s="59"/>
      <c r="AP20" s="2">
        <f t="shared" si="29"/>
        <v>0</v>
      </c>
      <c r="AQ20" s="59"/>
      <c r="AR20" s="59"/>
      <c r="AS20" s="59"/>
      <c r="AT20" s="2">
        <f t="shared" si="29"/>
        <v>0</v>
      </c>
      <c r="AU20" s="59"/>
      <c r="AV20" s="59"/>
      <c r="AW20" s="59"/>
      <c r="AX20" s="2">
        <f t="shared" si="29"/>
        <v>0</v>
      </c>
    </row>
    <row r="21" spans="1:50" x14ac:dyDescent="0.2">
      <c r="B21" s="1"/>
      <c r="C21" s="1"/>
      <c r="D21" s="2"/>
      <c r="F21" s="27" t="s">
        <v>24</v>
      </c>
      <c r="G21" s="2"/>
      <c r="AI21" s="62"/>
      <c r="AJ21" s="62"/>
      <c r="AK21" s="62"/>
      <c r="AQ21" s="62"/>
      <c r="AR21" s="62"/>
      <c r="AS21" s="62"/>
    </row>
    <row r="22" spans="1:50" x14ac:dyDescent="0.2">
      <c r="B22" s="1"/>
      <c r="C22" s="1"/>
      <c r="D22" s="2"/>
      <c r="G22" s="2"/>
    </row>
    <row r="23" spans="1:50" x14ac:dyDescent="0.2">
      <c r="B23" s="1"/>
      <c r="C23" s="1"/>
      <c r="D23" s="2"/>
      <c r="G23" s="2"/>
    </row>
    <row r="24" spans="1:50" x14ac:dyDescent="0.2">
      <c r="A24" s="34" t="s">
        <v>15</v>
      </c>
      <c r="B24" s="35">
        <v>0.20849999999999999</v>
      </c>
      <c r="C24" s="48" t="s">
        <v>64</v>
      </c>
      <c r="I24" s="20"/>
      <c r="J24" s="20"/>
      <c r="K24" s="20"/>
      <c r="L24" s="20"/>
      <c r="M24" s="20"/>
      <c r="N24" s="20"/>
    </row>
    <row r="25" spans="1:50" x14ac:dyDescent="0.2">
      <c r="A25" s="34" t="s">
        <v>16</v>
      </c>
      <c r="B25" s="35">
        <v>0.20949999999999999</v>
      </c>
      <c r="C25" s="49" t="s">
        <v>65</v>
      </c>
      <c r="F25" s="21"/>
      <c r="G25" s="21"/>
      <c r="H25" s="21"/>
      <c r="I25" s="8"/>
      <c r="J25" s="8"/>
      <c r="K25" s="8"/>
      <c r="L25" s="8"/>
      <c r="O25" s="2"/>
    </row>
    <row r="26" spans="1:50" x14ac:dyDescent="0.2">
      <c r="A26" s="34" t="s">
        <v>17</v>
      </c>
      <c r="B26" s="35">
        <v>8.5500000000000007E-2</v>
      </c>
      <c r="C26" s="49" t="s">
        <v>66</v>
      </c>
      <c r="D26" s="2"/>
      <c r="F26" s="21"/>
      <c r="G26" s="21"/>
      <c r="H26" s="21"/>
      <c r="I26" s="8"/>
      <c r="J26" s="8"/>
      <c r="K26" s="8"/>
      <c r="L26" s="8"/>
      <c r="O26" s="2"/>
    </row>
    <row r="27" spans="1:50" x14ac:dyDescent="0.2">
      <c r="A27" s="36" t="s">
        <v>18</v>
      </c>
      <c r="B27" s="35">
        <v>0.03</v>
      </c>
      <c r="D27" s="14"/>
      <c r="E27" s="4"/>
      <c r="F27" s="22"/>
      <c r="G27" s="22"/>
      <c r="H27" s="21"/>
      <c r="I27" s="14"/>
      <c r="J27" s="14"/>
      <c r="K27" s="14"/>
      <c r="L27" s="14"/>
      <c r="O27" s="2"/>
    </row>
    <row r="28" spans="1:50" x14ac:dyDescent="0.2">
      <c r="A28" s="14" t="s">
        <v>47</v>
      </c>
      <c r="B28" s="7">
        <v>11112</v>
      </c>
      <c r="C28" s="23"/>
      <c r="D28" s="2"/>
      <c r="E28" s="5"/>
      <c r="F28" s="2"/>
      <c r="G28" s="2"/>
      <c r="H28" s="3"/>
      <c r="I28" s="7"/>
      <c r="J28" s="7"/>
      <c r="K28" s="7"/>
      <c r="L28" s="7"/>
      <c r="O28" s="2"/>
    </row>
    <row r="29" spans="1:50" x14ac:dyDescent="0.2">
      <c r="A29" s="34" t="s">
        <v>14</v>
      </c>
      <c r="B29" s="35">
        <v>0.105</v>
      </c>
      <c r="C29" s="2"/>
      <c r="D29" s="2"/>
    </row>
    <row r="30" spans="1:50" ht="25.5" x14ac:dyDescent="0.2">
      <c r="A30" s="50" t="s">
        <v>51</v>
      </c>
      <c r="B30" s="51" t="s">
        <v>9</v>
      </c>
      <c r="C30" s="52" t="s">
        <v>52</v>
      </c>
      <c r="D30" s="2"/>
    </row>
    <row r="31" spans="1:50" x14ac:dyDescent="0.2">
      <c r="A31" s="47" t="s">
        <v>53</v>
      </c>
      <c r="B31" s="2">
        <v>11000</v>
      </c>
      <c r="C31" s="2">
        <v>2000</v>
      </c>
      <c r="D31" s="2"/>
    </row>
    <row r="32" spans="1:50" x14ac:dyDescent="0.2">
      <c r="A32" s="47" t="s">
        <v>54</v>
      </c>
      <c r="B32" s="2">
        <v>11500</v>
      </c>
      <c r="C32" s="2">
        <v>2200</v>
      </c>
      <c r="D32" s="2"/>
    </row>
    <row r="33" spans="1:5" x14ac:dyDescent="0.2">
      <c r="A33" s="47" t="s">
        <v>55</v>
      </c>
      <c r="B33" s="2">
        <v>12000</v>
      </c>
      <c r="C33" s="2">
        <v>2400</v>
      </c>
      <c r="D33" s="2"/>
    </row>
    <row r="34" spans="1:5" x14ac:dyDescent="0.2">
      <c r="A34" s="47" t="s">
        <v>56</v>
      </c>
      <c r="B34" s="2">
        <v>12500</v>
      </c>
      <c r="C34" s="2">
        <v>2600</v>
      </c>
      <c r="D34" s="2"/>
    </row>
    <row r="35" spans="1:5" x14ac:dyDescent="0.2">
      <c r="A35" s="47" t="s">
        <v>69</v>
      </c>
      <c r="B35" s="2">
        <v>13000</v>
      </c>
      <c r="C35" s="2">
        <v>2800</v>
      </c>
    </row>
    <row r="36" spans="1:5" x14ac:dyDescent="0.2">
      <c r="A36" s="47"/>
      <c r="B36" s="2"/>
      <c r="C36" s="2"/>
    </row>
    <row r="37" spans="1:5" ht="38.25" x14ac:dyDescent="0.2">
      <c r="A37" s="50" t="s">
        <v>57</v>
      </c>
      <c r="B37" s="4" t="s">
        <v>58</v>
      </c>
      <c r="C37" s="4" t="s">
        <v>59</v>
      </c>
      <c r="D37" s="4" t="s">
        <v>60</v>
      </c>
      <c r="E37" s="4" t="s">
        <v>61</v>
      </c>
    </row>
    <row r="38" spans="1:5" x14ac:dyDescent="0.2">
      <c r="A38" s="37" t="s">
        <v>62</v>
      </c>
      <c r="B38" s="53">
        <v>0.4</v>
      </c>
      <c r="C38" s="53">
        <v>0.315</v>
      </c>
      <c r="D38" s="53">
        <v>0.46</v>
      </c>
      <c r="E38" s="53">
        <v>0.5</v>
      </c>
    </row>
    <row r="39" spans="1:5" x14ac:dyDescent="0.2">
      <c r="A39" s="37" t="s">
        <v>63</v>
      </c>
      <c r="B39" s="53">
        <v>0.2</v>
      </c>
      <c r="C39" s="53">
        <v>0.216</v>
      </c>
      <c r="D39" s="53">
        <v>0.26</v>
      </c>
      <c r="E39" s="53">
        <v>0.26</v>
      </c>
    </row>
    <row r="40" spans="1:5" x14ac:dyDescent="0.2">
      <c r="B40" s="18"/>
    </row>
    <row r="41" spans="1:5" x14ac:dyDescent="0.2">
      <c r="A41" t="s">
        <v>31</v>
      </c>
    </row>
    <row r="42" spans="1:5" x14ac:dyDescent="0.2">
      <c r="A42" t="s">
        <v>30</v>
      </c>
    </row>
  </sheetData>
  <mergeCells count="10">
    <mergeCell ref="AV1:AX1"/>
    <mergeCell ref="AN1:AP1"/>
    <mergeCell ref="AR1:AT1"/>
    <mergeCell ref="P1:R1"/>
    <mergeCell ref="AJ1:AL1"/>
    <mergeCell ref="B1:G1"/>
    <mergeCell ref="T1:V1"/>
    <mergeCell ref="AF1:AH1"/>
    <mergeCell ref="X1:Z1"/>
    <mergeCell ref="AB1:AD1"/>
  </mergeCells>
  <phoneticPr fontId="2" type="noConversion"/>
  <pageMargins left="0.75" right="0.75" top="1" bottom="1" header="0.5" footer="0.5"/>
  <pageSetup scale="82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 Year Budget</vt:lpstr>
      <vt:lpstr>2 Year Budget</vt:lpstr>
      <vt:lpstr>3 Year Budget</vt:lpstr>
      <vt:lpstr>4 Year Budget</vt:lpstr>
      <vt:lpstr>5 Year Budget</vt:lpstr>
    </vt:vector>
  </TitlesOfParts>
  <Company>Kentucky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</dc:creator>
  <cp:lastModifiedBy>Betty Newsom</cp:lastModifiedBy>
  <cp:lastPrinted>2005-07-26T11:52:24Z</cp:lastPrinted>
  <dcterms:created xsi:type="dcterms:W3CDTF">2003-10-31T20:38:38Z</dcterms:created>
  <dcterms:modified xsi:type="dcterms:W3CDTF">2014-04-04T13:40:40Z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