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-120" windowWidth="15480" windowHeight="11640" activeTab="4"/>
  </bookViews>
  <sheets>
    <sheet name="1 Year Budget" sheetId="9" r:id="rId1"/>
    <sheet name="2 Year Budget" sheetId="8" r:id="rId2"/>
    <sheet name="3 Year Budget" sheetId="7" r:id="rId3"/>
    <sheet name="4 Year Budget" sheetId="6" r:id="rId4"/>
    <sheet name="5 Year Budget" sheetId="5" r:id="rId5"/>
  </sheets>
  <calcPr calcId="145621"/>
</workbook>
</file>

<file path=xl/calcChain.xml><?xml version="1.0" encoding="utf-8"?>
<calcChain xmlns="http://schemas.openxmlformats.org/spreadsheetml/2006/main">
  <c r="F15" i="5" l="1"/>
  <c r="H15" i="5"/>
  <c r="I15" i="5"/>
  <c r="J13" i="7" l="1"/>
  <c r="J12" i="7"/>
  <c r="J14" i="7"/>
  <c r="F15" i="9"/>
  <c r="D7" i="9"/>
  <c r="D6" i="9"/>
  <c r="E6" i="9" s="1"/>
  <c r="D5" i="9"/>
  <c r="D4" i="9"/>
  <c r="E4" i="9" s="1"/>
  <c r="C3" i="9"/>
  <c r="D3" i="9" s="1"/>
  <c r="H15" i="8"/>
  <c r="F15" i="8"/>
  <c r="I13" i="8"/>
  <c r="I10" i="8"/>
  <c r="D7" i="8"/>
  <c r="K7" i="8" s="1"/>
  <c r="D6" i="8"/>
  <c r="E6" i="8" s="1"/>
  <c r="D5" i="8"/>
  <c r="K5" i="8" s="1"/>
  <c r="D4" i="8"/>
  <c r="K4" i="8" s="1"/>
  <c r="C3" i="8"/>
  <c r="D3" i="8" s="1"/>
  <c r="I15" i="7"/>
  <c r="H15" i="7"/>
  <c r="F15" i="7"/>
  <c r="J15" i="7" s="1"/>
  <c r="J10" i="7"/>
  <c r="D7" i="7"/>
  <c r="L7" i="7" s="1"/>
  <c r="P7" i="7" s="1"/>
  <c r="D6" i="7"/>
  <c r="L6" i="7" s="1"/>
  <c r="P6" i="7" s="1"/>
  <c r="D5" i="7"/>
  <c r="L5" i="7" s="1"/>
  <c r="P5" i="7" s="1"/>
  <c r="D4" i="7"/>
  <c r="L4" i="7" s="1"/>
  <c r="P4" i="7" s="1"/>
  <c r="C3" i="7"/>
  <c r="D3" i="7" s="1"/>
  <c r="J15" i="6"/>
  <c r="I15" i="6"/>
  <c r="H15" i="6"/>
  <c r="F15" i="6"/>
  <c r="K10" i="6"/>
  <c r="D7" i="6"/>
  <c r="D6" i="6"/>
  <c r="D5" i="6"/>
  <c r="M5" i="6" s="1"/>
  <c r="D4" i="6"/>
  <c r="C3" i="6"/>
  <c r="D3" i="6" s="1"/>
  <c r="K15" i="5"/>
  <c r="J15" i="5"/>
  <c r="D4" i="5"/>
  <c r="E4" i="5" s="1"/>
  <c r="D5" i="5"/>
  <c r="E5" i="5" s="1"/>
  <c r="D6" i="5"/>
  <c r="E6" i="5" s="1"/>
  <c r="D7" i="5"/>
  <c r="E7" i="5" s="1"/>
  <c r="I15" i="8" l="1"/>
  <c r="D8" i="9"/>
  <c r="E3" i="9"/>
  <c r="F3" i="9" s="1"/>
  <c r="E5" i="9"/>
  <c r="F5" i="9" s="1"/>
  <c r="E7" i="9"/>
  <c r="F7" i="9" s="1"/>
  <c r="F4" i="9"/>
  <c r="F6" i="9"/>
  <c r="D8" i="8"/>
  <c r="K3" i="8"/>
  <c r="E3" i="8"/>
  <c r="L4" i="8"/>
  <c r="M4" i="8" s="1"/>
  <c r="H4" i="8" s="1"/>
  <c r="I14" i="8"/>
  <c r="E4" i="8"/>
  <c r="F4" i="8" s="1"/>
  <c r="F6" i="8"/>
  <c r="I12" i="8"/>
  <c r="L5" i="8"/>
  <c r="M5" i="8" s="1"/>
  <c r="H5" i="8" s="1"/>
  <c r="L7" i="8"/>
  <c r="M7" i="8" s="1"/>
  <c r="H7" i="8" s="1"/>
  <c r="E5" i="8"/>
  <c r="F5" i="8" s="1"/>
  <c r="E7" i="8"/>
  <c r="F7" i="8" s="1"/>
  <c r="K6" i="8"/>
  <c r="I11" i="8"/>
  <c r="E3" i="7"/>
  <c r="D8" i="7"/>
  <c r="L3" i="7"/>
  <c r="Q5" i="7"/>
  <c r="R5" i="7" s="1"/>
  <c r="I5" i="7" s="1"/>
  <c r="Q7" i="7"/>
  <c r="R7" i="7" s="1"/>
  <c r="I7" i="7" s="1"/>
  <c r="Q4" i="7"/>
  <c r="R4" i="7" s="1"/>
  <c r="I4" i="7" s="1"/>
  <c r="Q6" i="7"/>
  <c r="R6" i="7" s="1"/>
  <c r="I6" i="7" s="1"/>
  <c r="M4" i="7"/>
  <c r="N4" i="7" s="1"/>
  <c r="H4" i="7" s="1"/>
  <c r="M5" i="7"/>
  <c r="N5" i="7" s="1"/>
  <c r="H5" i="7" s="1"/>
  <c r="M6" i="7"/>
  <c r="N6" i="7" s="1"/>
  <c r="H6" i="7" s="1"/>
  <c r="M7" i="7"/>
  <c r="N7" i="7" s="1"/>
  <c r="H7" i="7" s="1"/>
  <c r="E4" i="7"/>
  <c r="F4" i="7" s="1"/>
  <c r="E5" i="7"/>
  <c r="F5" i="7" s="1"/>
  <c r="E6" i="7"/>
  <c r="F6" i="7" s="1"/>
  <c r="E7" i="7"/>
  <c r="F7" i="7" s="1"/>
  <c r="K15" i="6"/>
  <c r="N5" i="6"/>
  <c r="O5" i="6" s="1"/>
  <c r="H5" i="6" s="1"/>
  <c r="Q5" i="6"/>
  <c r="E7" i="6"/>
  <c r="F7" i="6" s="1"/>
  <c r="D8" i="6"/>
  <c r="E3" i="6"/>
  <c r="M7" i="6"/>
  <c r="M3" i="6"/>
  <c r="E5" i="6"/>
  <c r="F5" i="6" s="1"/>
  <c r="M4" i="6"/>
  <c r="M6" i="6"/>
  <c r="E4" i="6"/>
  <c r="F4" i="6" s="1"/>
  <c r="E6" i="6"/>
  <c r="F6" i="6" s="1"/>
  <c r="N4" i="5"/>
  <c r="O4" i="5" s="1"/>
  <c r="I7" i="8" l="1"/>
  <c r="K11" i="6"/>
  <c r="F8" i="9"/>
  <c r="F16" i="9" s="1"/>
  <c r="E8" i="9"/>
  <c r="E8" i="8"/>
  <c r="F3" i="8"/>
  <c r="L6" i="8"/>
  <c r="M6" i="8" s="1"/>
  <c r="H6" i="8" s="1"/>
  <c r="K8" i="8"/>
  <c r="L3" i="8"/>
  <c r="I5" i="8"/>
  <c r="I4" i="8"/>
  <c r="J4" i="7"/>
  <c r="E8" i="7"/>
  <c r="J5" i="7"/>
  <c r="J7" i="7"/>
  <c r="J6" i="7"/>
  <c r="P3" i="7"/>
  <c r="M3" i="7"/>
  <c r="M8" i="7" s="1"/>
  <c r="L8" i="7"/>
  <c r="J11" i="7"/>
  <c r="F3" i="7"/>
  <c r="E8" i="6"/>
  <c r="F3" i="6"/>
  <c r="K14" i="6"/>
  <c r="M8" i="6"/>
  <c r="N3" i="6"/>
  <c r="Q3" i="6"/>
  <c r="K12" i="6"/>
  <c r="Q6" i="6"/>
  <c r="N6" i="6"/>
  <c r="O6" i="6" s="1"/>
  <c r="H6" i="6" s="1"/>
  <c r="Q4" i="6"/>
  <c r="N4" i="6"/>
  <c r="O4" i="6" s="1"/>
  <c r="H4" i="6" s="1"/>
  <c r="K13" i="6"/>
  <c r="Q7" i="6"/>
  <c r="N7" i="6"/>
  <c r="O7" i="6" s="1"/>
  <c r="H7" i="6" s="1"/>
  <c r="U5" i="6"/>
  <c r="R5" i="6"/>
  <c r="S5" i="6" s="1"/>
  <c r="I5" i="6" s="1"/>
  <c r="F20" i="9" l="1"/>
  <c r="F17" i="9" s="1"/>
  <c r="F18" i="9" s="1"/>
  <c r="I6" i="8"/>
  <c r="L8" i="8"/>
  <c r="F8" i="8"/>
  <c r="F16" i="8" s="1"/>
  <c r="M3" i="8"/>
  <c r="N3" i="7"/>
  <c r="Q3" i="7"/>
  <c r="Q8" i="7" s="1"/>
  <c r="P8" i="7"/>
  <c r="F8" i="7"/>
  <c r="F16" i="7" s="1"/>
  <c r="U7" i="6"/>
  <c r="R7" i="6"/>
  <c r="S7" i="6" s="1"/>
  <c r="I7" i="6" s="1"/>
  <c r="Q8" i="6"/>
  <c r="U3" i="6"/>
  <c r="R3" i="6"/>
  <c r="N8" i="6"/>
  <c r="O3" i="6"/>
  <c r="U4" i="6"/>
  <c r="R4" i="6"/>
  <c r="S4" i="6" s="1"/>
  <c r="I4" i="6" s="1"/>
  <c r="V5" i="6"/>
  <c r="W5" i="6" s="1"/>
  <c r="J5" i="6" s="1"/>
  <c r="F8" i="6"/>
  <c r="F16" i="6" s="1"/>
  <c r="U6" i="6"/>
  <c r="R6" i="6"/>
  <c r="S6" i="6" s="1"/>
  <c r="I6" i="6" s="1"/>
  <c r="M8" i="8" l="1"/>
  <c r="H3" i="8"/>
  <c r="F20" i="8"/>
  <c r="F17" i="8" s="1"/>
  <c r="F18" i="8" s="1"/>
  <c r="R3" i="7"/>
  <c r="H3" i="7"/>
  <c r="N8" i="7"/>
  <c r="F20" i="7"/>
  <c r="F17" i="7" s="1"/>
  <c r="R8" i="6"/>
  <c r="K5" i="6"/>
  <c r="S3" i="6"/>
  <c r="V3" i="6"/>
  <c r="W3" i="6" s="1"/>
  <c r="U8" i="6"/>
  <c r="V6" i="6"/>
  <c r="W6" i="6" s="1"/>
  <c r="J6" i="6" s="1"/>
  <c r="V4" i="6"/>
  <c r="W4" i="6" s="1"/>
  <c r="J4" i="6" s="1"/>
  <c r="F20" i="6"/>
  <c r="F17" i="6" s="1"/>
  <c r="F18" i="6" s="1"/>
  <c r="O8" i="6"/>
  <c r="H3" i="6"/>
  <c r="V7" i="6"/>
  <c r="W7" i="6" s="1"/>
  <c r="J7" i="6" s="1"/>
  <c r="F18" i="7" l="1"/>
  <c r="H8" i="8"/>
  <c r="H16" i="8" s="1"/>
  <c r="H8" i="7"/>
  <c r="H16" i="7" s="1"/>
  <c r="R8" i="7"/>
  <c r="I3" i="7"/>
  <c r="I8" i="7" s="1"/>
  <c r="I16" i="7" s="1"/>
  <c r="K6" i="6"/>
  <c r="J3" i="6"/>
  <c r="J8" i="6" s="1"/>
  <c r="J16" i="6" s="1"/>
  <c r="W8" i="6"/>
  <c r="V8" i="6"/>
  <c r="K7" i="6"/>
  <c r="K4" i="6"/>
  <c r="I3" i="6"/>
  <c r="I8" i="6" s="1"/>
  <c r="I16" i="6" s="1"/>
  <c r="S8" i="6"/>
  <c r="H8" i="6"/>
  <c r="H16" i="6" s="1"/>
  <c r="C3" i="5"/>
  <c r="D3" i="5" s="1"/>
  <c r="L13" i="5"/>
  <c r="L10" i="5"/>
  <c r="J16" i="7" l="1"/>
  <c r="I3" i="8"/>
  <c r="I8" i="8" s="1"/>
  <c r="I16" i="8" s="1"/>
  <c r="H20" i="8"/>
  <c r="H17" i="8" s="1"/>
  <c r="H18" i="8" s="1"/>
  <c r="I20" i="7"/>
  <c r="I17" i="7" s="1"/>
  <c r="I18" i="7" s="1"/>
  <c r="J3" i="7"/>
  <c r="J8" i="7" s="1"/>
  <c r="H20" i="7"/>
  <c r="H17" i="7" s="1"/>
  <c r="J20" i="6"/>
  <c r="J17" i="6" s="1"/>
  <c r="J18" i="6" s="1"/>
  <c r="K3" i="6"/>
  <c r="K8" i="6" s="1"/>
  <c r="K16" i="6" s="1"/>
  <c r="H20" i="6"/>
  <c r="H17" i="6" s="1"/>
  <c r="H18" i="6" s="1"/>
  <c r="I20" i="6"/>
  <c r="I17" i="6" s="1"/>
  <c r="I18" i="6" s="1"/>
  <c r="E3" i="5"/>
  <c r="F3" i="5" s="1"/>
  <c r="N3" i="5"/>
  <c r="O3" i="5" s="1"/>
  <c r="N7" i="5"/>
  <c r="O7" i="5" s="1"/>
  <c r="F7" i="5"/>
  <c r="F5" i="5"/>
  <c r="N5" i="5"/>
  <c r="O5" i="5" s="1"/>
  <c r="F4" i="5"/>
  <c r="N6" i="5"/>
  <c r="O6" i="5" s="1"/>
  <c r="F6" i="5"/>
  <c r="L15" i="5"/>
  <c r="D8" i="5"/>
  <c r="L14" i="5"/>
  <c r="L11" i="5"/>
  <c r="H18" i="7" l="1"/>
  <c r="J17" i="7"/>
  <c r="I20" i="8"/>
  <c r="I17" i="8" s="1"/>
  <c r="I18" i="8" s="1"/>
  <c r="J20" i="7"/>
  <c r="K20" i="6"/>
  <c r="K17" i="6" s="1"/>
  <c r="K18" i="6" s="1"/>
  <c r="R6" i="5"/>
  <c r="S6" i="5" s="1"/>
  <c r="P6" i="5"/>
  <c r="R4" i="5"/>
  <c r="S4" i="5" s="1"/>
  <c r="P3" i="5"/>
  <c r="H3" i="5" s="1"/>
  <c r="R3" i="5"/>
  <c r="S3" i="5" s="1"/>
  <c r="R5" i="5"/>
  <c r="S5" i="5" s="1"/>
  <c r="P5" i="5"/>
  <c r="H5" i="5" s="1"/>
  <c r="R7" i="5"/>
  <c r="P7" i="5"/>
  <c r="H7" i="5" s="1"/>
  <c r="N8" i="5"/>
  <c r="P4" i="5"/>
  <c r="H4" i="5" s="1"/>
  <c r="F8" i="5"/>
  <c r="F16" i="5" s="1"/>
  <c r="F20" i="5" s="1"/>
  <c r="F17" i="5" s="1"/>
  <c r="F18" i="5" s="1"/>
  <c r="E8" i="5"/>
  <c r="L12" i="5"/>
  <c r="J18" i="7" l="1"/>
  <c r="R8" i="5"/>
  <c r="T6" i="5"/>
  <c r="I6" i="5" s="1"/>
  <c r="H6" i="5"/>
  <c r="H8" i="5" s="1"/>
  <c r="H16" i="5" s="1"/>
  <c r="H20" i="5" s="1"/>
  <c r="H17" i="5" s="1"/>
  <c r="H18" i="5" s="1"/>
  <c r="P8" i="5"/>
  <c r="T5" i="5"/>
  <c r="V5" i="5"/>
  <c r="W5" i="5" s="1"/>
  <c r="V7" i="5"/>
  <c r="W7" i="5" s="1"/>
  <c r="S7" i="5"/>
  <c r="T7" i="5" s="1"/>
  <c r="O8" i="5"/>
  <c r="V3" i="5"/>
  <c r="W3" i="5" s="1"/>
  <c r="T3" i="5"/>
  <c r="I3" i="5" s="1"/>
  <c r="V4" i="5"/>
  <c r="W4" i="5" s="1"/>
  <c r="T4" i="5"/>
  <c r="I4" i="5" s="1"/>
  <c r="V6" i="5"/>
  <c r="W6" i="5" s="1"/>
  <c r="I5" i="5"/>
  <c r="S8" i="5" l="1"/>
  <c r="V8" i="5"/>
  <c r="I7" i="5"/>
  <c r="I8" i="5" s="1"/>
  <c r="I16" i="5" s="1"/>
  <c r="I20" i="5" s="1"/>
  <c r="I17" i="5" s="1"/>
  <c r="I18" i="5" s="1"/>
  <c r="T8" i="5"/>
  <c r="X6" i="5"/>
  <c r="J6" i="5" s="1"/>
  <c r="Z6" i="5"/>
  <c r="AA6" i="5" s="1"/>
  <c r="X7" i="5"/>
  <c r="J7" i="5" s="1"/>
  <c r="Z7" i="5"/>
  <c r="AA7" i="5" s="1"/>
  <c r="Z4" i="5"/>
  <c r="AA4" i="5" s="1"/>
  <c r="X4" i="5"/>
  <c r="X5" i="5"/>
  <c r="J5" i="5" s="1"/>
  <c r="Z5" i="5"/>
  <c r="AA5" i="5" s="1"/>
  <c r="X3" i="5"/>
  <c r="J3" i="5" s="1"/>
  <c r="Z3" i="5"/>
  <c r="AA3" i="5" s="1"/>
  <c r="AB5" i="5" l="1"/>
  <c r="K5" i="5" s="1"/>
  <c r="L5" i="5" s="1"/>
  <c r="Z8" i="5"/>
  <c r="W8" i="5"/>
  <c r="AB3" i="5"/>
  <c r="K3" i="5" s="1"/>
  <c r="L3" i="5" s="1"/>
  <c r="AB7" i="5"/>
  <c r="K7" i="5" s="1"/>
  <c r="L7" i="5" s="1"/>
  <c r="AB6" i="5"/>
  <c r="K6" i="5" s="1"/>
  <c r="L6" i="5" s="1"/>
  <c r="AA8" i="5"/>
  <c r="AB4" i="5"/>
  <c r="J4" i="5"/>
  <c r="J8" i="5" s="1"/>
  <c r="J16" i="5" s="1"/>
  <c r="J20" i="5" s="1"/>
  <c r="J17" i="5" s="1"/>
  <c r="J18" i="5" s="1"/>
  <c r="X8" i="5"/>
  <c r="AB8" i="5" l="1"/>
  <c r="K4" i="5"/>
  <c r="L4" i="5" l="1"/>
  <c r="L8" i="5" s="1"/>
  <c r="L16" i="5" s="1"/>
  <c r="L20" i="5" s="1"/>
  <c r="L17" i="5" s="1"/>
  <c r="L18" i="5" s="1"/>
  <c r="K8" i="5"/>
  <c r="K16" i="5" s="1"/>
  <c r="K20" i="5" s="1"/>
  <c r="K17" i="5" s="1"/>
  <c r="K18" i="5" s="1"/>
</calcChain>
</file>

<file path=xl/sharedStrings.xml><?xml version="1.0" encoding="utf-8"?>
<sst xmlns="http://schemas.openxmlformats.org/spreadsheetml/2006/main" count="304" uniqueCount="65">
  <si>
    <t>Institutional Base Salary</t>
  </si>
  <si>
    <t>Salary Requested</t>
  </si>
  <si>
    <t>Total Requested</t>
  </si>
  <si>
    <t>Total Personnel</t>
  </si>
  <si>
    <t>Equipment</t>
  </si>
  <si>
    <t>Supplies</t>
  </si>
  <si>
    <t>Travel</t>
  </si>
  <si>
    <t>Total Direct Costs</t>
  </si>
  <si>
    <t>Indirect Costs</t>
  </si>
  <si>
    <t>Total Costs</t>
  </si>
  <si>
    <t>Tuition</t>
  </si>
  <si>
    <t>All Years</t>
  </si>
  <si>
    <t>Publication Charges</t>
  </si>
  <si>
    <t>Year 2</t>
  </si>
  <si>
    <t>Year 3</t>
  </si>
  <si>
    <t>Fringe Benefits</t>
  </si>
  <si>
    <t>Faculty Fringe</t>
  </si>
  <si>
    <t>Staff Fringe</t>
  </si>
  <si>
    <t>Graduate Student, Post Doc, Temp Fringe</t>
  </si>
  <si>
    <t>Yearly Salary &amp; Supplies Increase</t>
  </si>
  <si>
    <t>Salary</t>
  </si>
  <si>
    <t>Fringe</t>
  </si>
  <si>
    <t>Total</t>
  </si>
  <si>
    <t>3 Year Grant</t>
  </si>
  <si>
    <t>Graduate Student</t>
  </si>
  <si>
    <t>Other direct costs</t>
  </si>
  <si>
    <t>Lab Technician (Staff)</t>
  </si>
  <si>
    <t>Information purposes only -- modified direct costs for indirect calculations</t>
  </si>
  <si>
    <t>Year 2 Salary Calculations</t>
  </si>
  <si>
    <t>Year 3 Salary Calculations</t>
  </si>
  <si>
    <t>Post Doc</t>
  </si>
  <si>
    <t>*Undergraduate students will be part time employees paid hourly for this spreadsheet It's just easier to say 100% of the time is on the grant.</t>
  </si>
  <si>
    <t>Undergraduate Students*</t>
  </si>
  <si>
    <t>Faculty</t>
  </si>
  <si>
    <t>2 Year Grant</t>
  </si>
  <si>
    <t>Year 4</t>
  </si>
  <si>
    <t>Year 4 Salary Calculations</t>
  </si>
  <si>
    <t>4 Year Grant</t>
  </si>
  <si>
    <t>1 Year Grant</t>
  </si>
  <si>
    <t>5 Year Grant</t>
  </si>
  <si>
    <t>Year 5 Salary Calculations</t>
  </si>
  <si>
    <t>Year 5</t>
  </si>
  <si>
    <t>Faculty &amp; Staff Family Health &amp; Life Insurance</t>
  </si>
  <si>
    <t>Graduate Students</t>
  </si>
  <si>
    <t>Health Insurance</t>
  </si>
  <si>
    <t>Indirect Cost Rates</t>
  </si>
  <si>
    <t>Ag Research</t>
  </si>
  <si>
    <t>Other/Ag Extension</t>
  </si>
  <si>
    <t>Instruction</t>
  </si>
  <si>
    <t>Non-Ag Research</t>
  </si>
  <si>
    <t>On Campus</t>
  </si>
  <si>
    <t>Off Campus</t>
  </si>
  <si>
    <t>2014-15</t>
  </si>
  <si>
    <t>2015-16</t>
  </si>
  <si>
    <t>2016-17</t>
  </si>
  <si>
    <t>2017-18</t>
  </si>
  <si>
    <t>Yearly Faculty &amp; Staff Health Insurance Increase</t>
  </si>
  <si>
    <t>The salary could be $8/hr x 10 hrs/week during the academic year or whatever your project needs and then 40 hours a week in the summer.</t>
  </si>
  <si>
    <t>Modified Direct Costs are direct costs less tuition, equipment, and all but the first $25K of a subcontract</t>
  </si>
  <si>
    <t>Months on Project</t>
  </si>
  <si>
    <t>(7.65% FICA; 10% Retirement; 3.2% Miscellaneous)</t>
  </si>
  <si>
    <t>(7.65% FICA; 10% Retirement; 3.3% Miscellaneous)</t>
  </si>
  <si>
    <t>(7.65% FICA; 0.9% Miscellaneous)</t>
  </si>
  <si>
    <t>Year 1 (2014-2015)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</si>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</sst>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%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sz val="10"/>
      <color indexed="10"/>
      <name val="Arial"/>
    </font>
    <font>
      <sz val="10"/>
      <color indexed="18"/>
      <name val="Arial"/>
    </font>
    <font>
      <b/>
      <sz val="10"/>
      <name val="Arial"/>
      <family val="2"/>
    </font>
    <font>
      <i/>
      <sz val="10"/>
      <name val="Times New Roman"/>
      <family val="1"/>
    </font>
    <font>
      <sz val="10"/>
      <color indexed="17"/>
      <name val="Arial"/>
    </font>
    <font>
      <sz val="10"/>
      <color indexed="53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/>
    <xf numFmtId="164" fontId="0" fillId="0" borderId="1" xfId="0" applyNumberFormat="1" applyBorder="1"/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3" fillId="0" borderId="0" xfId="0" applyNumberFormat="1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 wrapText="1"/>
    </xf>
    <xf numFmtId="164" fontId="1" fillId="0" borderId="0" xfId="0" applyNumberFormat="1" applyFont="1"/>
    <xf numFmtId="0" fontId="1" fillId="0" borderId="0" xfId="0" applyFont="1"/>
    <xf numFmtId="164" fontId="1" fillId="0" borderId="1" xfId="0" applyNumberFormat="1" applyFont="1" applyBorder="1"/>
    <xf numFmtId="10" fontId="0" fillId="0" borderId="0" xfId="0" applyNumberFormat="1"/>
    <xf numFmtId="164" fontId="3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164" fontId="4" fillId="0" borderId="1" xfId="0" applyNumberFormat="1" applyFont="1" applyBorder="1"/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164" fontId="7" fillId="0" borderId="1" xfId="0" applyNumberFormat="1" applyFont="1" applyBorder="1"/>
    <xf numFmtId="164" fontId="8" fillId="0" borderId="0" xfId="0" applyNumberFormat="1" applyFont="1" applyAlignment="1">
      <alignment horizontal="right" vertical="center"/>
    </xf>
    <xf numFmtId="164" fontId="8" fillId="0" borderId="1" xfId="0" applyNumberFormat="1" applyFont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/>
    <xf numFmtId="0" fontId="5" fillId="0" borderId="0" xfId="0" applyFont="1"/>
    <xf numFmtId="164" fontId="5" fillId="0" borderId="1" xfId="0" applyNumberFormat="1" applyFont="1" applyBorder="1" applyAlignment="1">
      <alignment horizontal="right"/>
    </xf>
    <xf numFmtId="10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166" fontId="0" fillId="0" borderId="0" xfId="0" applyNumberFormat="1"/>
    <xf numFmtId="16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/>
    <xf numFmtId="0" fontId="6" fillId="0" borderId="0" xfId="0" applyFont="1" applyAlignment="1">
      <alignment horizontal="right"/>
    </xf>
    <xf numFmtId="1" fontId="0" fillId="0" borderId="0" xfId="0" applyNumberForma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8.85546875" defaultRowHeight="12.75" x14ac:dyDescent="0.2"/>
  <cols>
    <col min="1" max="1" width="42.28515625" bestFit="1" customWidth="1"/>
    <col min="2" max="2" width="9.42578125" customWidth="1"/>
    <col min="3" max="3" width="11.28515625" bestFit="1" customWidth="1"/>
    <col min="4" max="4" width="9.85546875" bestFit="1" customWidth="1"/>
    <col min="5" max="5" width="8.7109375" customWidth="1"/>
    <col min="6" max="6" width="9.85546875" bestFit="1" customWidth="1"/>
    <col min="7" max="7" width="7.42578125" customWidth="1"/>
  </cols>
  <sheetData>
    <row r="1" spans="1:6" x14ac:dyDescent="0.2">
      <c r="A1" s="32" t="s">
        <v>38</v>
      </c>
      <c r="B1" s="52" t="s">
        <v>63</v>
      </c>
      <c r="C1" s="52"/>
      <c r="D1" s="52"/>
      <c r="E1" s="52"/>
      <c r="F1" s="52"/>
    </row>
    <row r="2" spans="1:6" s="3" customFormat="1" ht="25.5" x14ac:dyDescent="0.2">
      <c r="B2" s="49" t="s">
        <v>59</v>
      </c>
      <c r="C2" s="4" t="s">
        <v>0</v>
      </c>
      <c r="D2" s="4" t="s">
        <v>1</v>
      </c>
      <c r="E2" s="4" t="s">
        <v>15</v>
      </c>
      <c r="F2" s="4" t="s">
        <v>2</v>
      </c>
    </row>
    <row r="3" spans="1:6" s="3" customFormat="1" x14ac:dyDescent="0.2">
      <c r="A3" t="s">
        <v>33</v>
      </c>
      <c r="B3" s="48">
        <v>0</v>
      </c>
      <c r="C3" s="2">
        <f>60000*104%</f>
        <v>62400</v>
      </c>
      <c r="D3" s="2">
        <f>B3/12*C3</f>
        <v>0</v>
      </c>
      <c r="E3" s="2">
        <f>(D3*$B$23)+($B$27/12*B3)</f>
        <v>0</v>
      </c>
      <c r="F3" s="2">
        <f>SUM(D3:E3)</f>
        <v>0</v>
      </c>
    </row>
    <row r="4" spans="1:6" s="3" customFormat="1" x14ac:dyDescent="0.2">
      <c r="A4" t="s">
        <v>26</v>
      </c>
      <c r="B4" s="48">
        <v>0</v>
      </c>
      <c r="C4" s="2">
        <v>35000</v>
      </c>
      <c r="D4" s="2">
        <f t="shared" ref="D4:D7" si="0">B4/12*C4</f>
        <v>0</v>
      </c>
      <c r="E4" s="2">
        <f>(D4*$B$24)+($B$27/12*B4)</f>
        <v>0</v>
      </c>
      <c r="F4" s="2">
        <f>SUM(D4:E4)</f>
        <v>0</v>
      </c>
    </row>
    <row r="5" spans="1:6" s="3" customFormat="1" x14ac:dyDescent="0.2">
      <c r="A5" t="s">
        <v>30</v>
      </c>
      <c r="B5" s="48">
        <v>0</v>
      </c>
      <c r="C5" s="2">
        <v>30000</v>
      </c>
      <c r="D5" s="2">
        <f t="shared" si="0"/>
        <v>0</v>
      </c>
      <c r="E5" s="2">
        <f>(D5*$B$25)+($B$27/12*B5)</f>
        <v>0</v>
      </c>
      <c r="F5" s="2">
        <f>SUM(D5:E5)</f>
        <v>0</v>
      </c>
    </row>
    <row r="6" spans="1:6" s="3" customFormat="1" x14ac:dyDescent="0.2">
      <c r="A6" t="s">
        <v>24</v>
      </c>
      <c r="B6" s="48">
        <v>0</v>
      </c>
      <c r="C6" s="2">
        <v>15000</v>
      </c>
      <c r="D6" s="2">
        <f t="shared" si="0"/>
        <v>0</v>
      </c>
      <c r="E6" s="2">
        <f>(D6*$B$25)+($C$30/12*B6)</f>
        <v>0</v>
      </c>
      <c r="F6" s="2">
        <f>SUM(D6:E6)</f>
        <v>0</v>
      </c>
    </row>
    <row r="7" spans="1:6" s="3" customFormat="1" x14ac:dyDescent="0.2">
      <c r="A7" s="13" t="s">
        <v>32</v>
      </c>
      <c r="B7" s="48">
        <v>0</v>
      </c>
      <c r="C7" s="2">
        <v>7500</v>
      </c>
      <c r="D7" s="2">
        <f t="shared" si="0"/>
        <v>0</v>
      </c>
      <c r="E7" s="2">
        <f>(D7*$B$25)</f>
        <v>0</v>
      </c>
      <c r="F7" s="2">
        <f>SUM(D7:E7)</f>
        <v>0</v>
      </c>
    </row>
    <row r="8" spans="1:6" x14ac:dyDescent="0.2">
      <c r="A8" t="s">
        <v>3</v>
      </c>
      <c r="B8" s="1"/>
      <c r="C8" s="2"/>
      <c r="D8" s="6">
        <f>SUM(D3:D7)</f>
        <v>0</v>
      </c>
      <c r="E8" s="6">
        <f>SUM(E3:E7)</f>
        <v>0</v>
      </c>
      <c r="F8" s="6">
        <f>SUM(F3:F7)</f>
        <v>0</v>
      </c>
    </row>
    <row r="9" spans="1:6" x14ac:dyDescent="0.2">
      <c r="B9" s="1"/>
      <c r="C9" s="2"/>
      <c r="F9" s="2"/>
    </row>
    <row r="10" spans="1:6" x14ac:dyDescent="0.2">
      <c r="A10" t="s">
        <v>4</v>
      </c>
      <c r="B10" s="1"/>
      <c r="C10" s="2"/>
      <c r="F10" s="2">
        <v>0</v>
      </c>
    </row>
    <row r="11" spans="1:6" x14ac:dyDescent="0.2">
      <c r="A11" t="s">
        <v>5</v>
      </c>
      <c r="B11" s="1"/>
      <c r="C11" s="2"/>
      <c r="F11" s="2">
        <v>0</v>
      </c>
    </row>
    <row r="12" spans="1:6" x14ac:dyDescent="0.2">
      <c r="A12" t="s">
        <v>6</v>
      </c>
      <c r="B12" s="1"/>
      <c r="C12" s="2"/>
      <c r="F12" s="2">
        <v>0</v>
      </c>
    </row>
    <row r="13" spans="1:6" x14ac:dyDescent="0.2">
      <c r="A13" t="s">
        <v>12</v>
      </c>
      <c r="B13" s="1"/>
      <c r="C13" s="2"/>
      <c r="F13" s="2">
        <v>0</v>
      </c>
    </row>
    <row r="14" spans="1:6" x14ac:dyDescent="0.2">
      <c r="A14" t="s">
        <v>25</v>
      </c>
      <c r="B14" s="1"/>
      <c r="C14" s="2"/>
      <c r="F14" s="2">
        <v>0</v>
      </c>
    </row>
    <row r="15" spans="1:6" x14ac:dyDescent="0.2">
      <c r="A15" t="s">
        <v>10</v>
      </c>
      <c r="B15" s="1"/>
      <c r="C15" s="2"/>
      <c r="F15" s="2">
        <f>B30/12*B6</f>
        <v>0</v>
      </c>
    </row>
    <row r="16" spans="1:6" x14ac:dyDescent="0.2">
      <c r="A16" t="s">
        <v>7</v>
      </c>
      <c r="B16" s="1"/>
      <c r="C16" s="2"/>
      <c r="F16" s="6">
        <f>SUM(F8:F15)</f>
        <v>0</v>
      </c>
    </row>
    <row r="17" spans="1:7" x14ac:dyDescent="0.2">
      <c r="A17" t="s">
        <v>8</v>
      </c>
      <c r="B17" s="1">
        <v>0.4</v>
      </c>
      <c r="C17" s="2"/>
      <c r="F17" s="2">
        <f>F20*$B$17</f>
        <v>0</v>
      </c>
      <c r="G17" s="2"/>
    </row>
    <row r="18" spans="1:7" x14ac:dyDescent="0.2">
      <c r="A18" t="s">
        <v>9</v>
      </c>
      <c r="B18" s="1"/>
      <c r="C18" s="2"/>
      <c r="F18" s="33">
        <f>SUM(F16:F17)</f>
        <v>0</v>
      </c>
      <c r="G18" s="34"/>
    </row>
    <row r="19" spans="1:7" x14ac:dyDescent="0.2">
      <c r="B19" s="1"/>
      <c r="C19" s="2"/>
      <c r="F19" s="2"/>
    </row>
    <row r="20" spans="1:7" x14ac:dyDescent="0.2">
      <c r="B20" s="1"/>
      <c r="C20" s="2"/>
      <c r="E20" s="47" t="s">
        <v>27</v>
      </c>
      <c r="F20" s="2">
        <f>F16-F10-F15</f>
        <v>0</v>
      </c>
      <c r="G20" s="2"/>
    </row>
    <row r="21" spans="1:7" x14ac:dyDescent="0.2">
      <c r="B21" s="1"/>
      <c r="C21" s="2"/>
      <c r="E21" s="47" t="s">
        <v>58</v>
      </c>
      <c r="F21" s="2"/>
    </row>
    <row r="22" spans="1:7" x14ac:dyDescent="0.2">
      <c r="B22" s="1"/>
      <c r="C22" s="2"/>
      <c r="F22" s="2"/>
    </row>
    <row r="23" spans="1:7" x14ac:dyDescent="0.2">
      <c r="A23" s="38" t="s">
        <v>16</v>
      </c>
      <c r="B23" s="36">
        <v>0.20849999999999999</v>
      </c>
      <c r="C23" s="51" t="s">
        <v>60</v>
      </c>
      <c r="D23" s="51"/>
      <c r="E23" s="51"/>
      <c r="F23" s="51"/>
      <c r="G23" s="51"/>
    </row>
    <row r="24" spans="1:7" x14ac:dyDescent="0.2">
      <c r="A24" s="38" t="s">
        <v>17</v>
      </c>
      <c r="B24" s="36">
        <v>0.20949999999999999</v>
      </c>
      <c r="C24" s="53" t="s">
        <v>61</v>
      </c>
      <c r="D24" s="53"/>
      <c r="E24" s="53"/>
      <c r="F24" s="53"/>
      <c r="G24" s="53"/>
    </row>
    <row r="25" spans="1:7" x14ac:dyDescent="0.2">
      <c r="A25" s="38" t="s">
        <v>18</v>
      </c>
      <c r="B25" s="36">
        <v>8.5500000000000007E-2</v>
      </c>
      <c r="C25" s="53" t="s">
        <v>62</v>
      </c>
      <c r="D25" s="53"/>
      <c r="E25" s="53"/>
      <c r="F25" s="53"/>
      <c r="G25" s="53"/>
    </row>
    <row r="26" spans="1:7" x14ac:dyDescent="0.2">
      <c r="A26" s="37" t="s">
        <v>19</v>
      </c>
      <c r="B26" s="36">
        <v>0.03</v>
      </c>
      <c r="D26" s="14"/>
      <c r="E26" s="4"/>
      <c r="F26" s="22"/>
      <c r="G26" s="21"/>
    </row>
    <row r="27" spans="1:7" x14ac:dyDescent="0.2">
      <c r="A27" s="14" t="s">
        <v>42</v>
      </c>
      <c r="B27" s="7">
        <v>11112</v>
      </c>
      <c r="C27" s="23"/>
      <c r="D27" s="2"/>
      <c r="E27" s="5"/>
      <c r="F27" s="2"/>
      <c r="G27" s="3"/>
    </row>
    <row r="28" spans="1:7" x14ac:dyDescent="0.2">
      <c r="A28" s="45" t="s">
        <v>56</v>
      </c>
      <c r="B28" s="36">
        <v>0.105</v>
      </c>
      <c r="C28" s="2"/>
      <c r="D28" s="2"/>
    </row>
    <row r="29" spans="1:7" ht="25.5" x14ac:dyDescent="0.2">
      <c r="A29" s="44" t="s">
        <v>43</v>
      </c>
      <c r="B29" s="43" t="s">
        <v>10</v>
      </c>
      <c r="C29" s="42" t="s">
        <v>44</v>
      </c>
      <c r="D29" s="2"/>
    </row>
    <row r="30" spans="1:7" x14ac:dyDescent="0.2">
      <c r="A30" s="40" t="s">
        <v>52</v>
      </c>
      <c r="B30" s="2">
        <v>11000</v>
      </c>
      <c r="C30" s="2">
        <v>2000</v>
      </c>
      <c r="D30" s="2"/>
    </row>
    <row r="31" spans="1:7" x14ac:dyDescent="0.2">
      <c r="A31" s="40" t="s">
        <v>53</v>
      </c>
      <c r="B31" s="2">
        <v>11500</v>
      </c>
      <c r="C31" s="2">
        <v>2200</v>
      </c>
      <c r="D31" s="2"/>
    </row>
    <row r="32" spans="1:7" x14ac:dyDescent="0.2">
      <c r="A32" s="40" t="s">
        <v>54</v>
      </c>
      <c r="B32" s="2">
        <v>12000</v>
      </c>
      <c r="C32" s="2">
        <v>2400</v>
      </c>
      <c r="D32" s="2"/>
    </row>
    <row r="33" spans="1:7" x14ac:dyDescent="0.2">
      <c r="A33" s="40" t="s">
        <v>55</v>
      </c>
      <c r="B33" s="2">
        <v>12500</v>
      </c>
      <c r="C33" s="2">
        <v>2600</v>
      </c>
      <c r="D33" s="2"/>
    </row>
    <row r="34" spans="1:7" x14ac:dyDescent="0.2">
      <c r="A34" s="40" t="s">
        <v>64</v>
      </c>
      <c r="B34" s="2">
        <v>13000</v>
      </c>
      <c r="C34" s="2">
        <v>2800</v>
      </c>
      <c r="D34" s="2"/>
    </row>
    <row r="35" spans="1:7" x14ac:dyDescent="0.2">
      <c r="A35" s="40"/>
      <c r="B35" s="2"/>
      <c r="C35" s="2"/>
      <c r="D35" s="2"/>
    </row>
    <row r="36" spans="1:7" ht="38.25" x14ac:dyDescent="0.2">
      <c r="A36" s="44" t="s">
        <v>45</v>
      </c>
      <c r="B36" s="4" t="s">
        <v>46</v>
      </c>
      <c r="C36" s="4" t="s">
        <v>47</v>
      </c>
      <c r="D36" s="4" t="s">
        <v>48</v>
      </c>
      <c r="E36" s="4" t="s">
        <v>49</v>
      </c>
      <c r="F36" s="4"/>
      <c r="G36" s="4"/>
    </row>
    <row r="37" spans="1:7" x14ac:dyDescent="0.2">
      <c r="A37" s="39" t="s">
        <v>50</v>
      </c>
      <c r="B37" s="41">
        <v>0.4</v>
      </c>
      <c r="C37" s="41">
        <v>0.315</v>
      </c>
      <c r="D37" s="41">
        <v>0.46</v>
      </c>
      <c r="E37" s="41">
        <v>0.5</v>
      </c>
    </row>
    <row r="38" spans="1:7" x14ac:dyDescent="0.2">
      <c r="A38" s="39" t="s">
        <v>51</v>
      </c>
      <c r="B38" s="41">
        <v>0.2</v>
      </c>
      <c r="C38" s="41">
        <v>0.216</v>
      </c>
      <c r="D38" s="41">
        <v>0.26</v>
      </c>
      <c r="E38" s="41">
        <v>0.26</v>
      </c>
    </row>
    <row r="39" spans="1:7" x14ac:dyDescent="0.2">
      <c r="A39" s="39"/>
      <c r="B39" s="18"/>
    </row>
    <row r="40" spans="1:7" x14ac:dyDescent="0.2">
      <c r="A40" s="54" t="s">
        <v>31</v>
      </c>
      <c r="B40" s="54"/>
      <c r="C40" s="54"/>
      <c r="D40" s="54"/>
      <c r="E40" s="54"/>
      <c r="F40" s="54"/>
      <c r="G40" s="54"/>
    </row>
    <row r="41" spans="1:7" x14ac:dyDescent="0.2">
      <c r="A41" s="51" t="s">
        <v>57</v>
      </c>
      <c r="B41" s="51"/>
      <c r="C41" s="51"/>
      <c r="D41" s="51"/>
      <c r="E41" s="51"/>
      <c r="F41" s="51"/>
      <c r="G41" s="51"/>
    </row>
    <row r="42" spans="1:7" x14ac:dyDescent="0.2">
      <c r="B42" s="18"/>
    </row>
  </sheetData>
  <mergeCells count="6">
    <mergeCell ref="A41:G41"/>
    <mergeCell ref="B1:F1"/>
    <mergeCell ref="C23:G23"/>
    <mergeCell ref="C24:G24"/>
    <mergeCell ref="C25:G25"/>
    <mergeCell ref="A40:G40"/>
  </mergeCells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8.85546875" defaultRowHeight="12.75" x14ac:dyDescent="0.2"/>
  <cols>
    <col min="1" max="1" width="42.28515625" bestFit="1" customWidth="1"/>
    <col min="2" max="2" width="9.42578125" customWidth="1"/>
    <col min="3" max="3" width="11.28515625" bestFit="1" customWidth="1"/>
    <col min="4" max="4" width="9.85546875" bestFit="1" customWidth="1"/>
    <col min="5" max="5" width="9.140625" customWidth="1"/>
    <col min="6" max="6" width="9.85546875" bestFit="1" customWidth="1"/>
    <col min="7" max="7" width="2.7109375" customWidth="1"/>
    <col min="8" max="9" width="8.85546875" bestFit="1" customWidth="1"/>
    <col min="10" max="10" width="2.7109375" customWidth="1"/>
    <col min="11" max="12" width="7.5703125" customWidth="1"/>
    <col min="13" max="13" width="7.5703125" bestFit="1" customWidth="1"/>
  </cols>
  <sheetData>
    <row r="1" spans="1:13" x14ac:dyDescent="0.2">
      <c r="A1" s="32" t="s">
        <v>34</v>
      </c>
      <c r="B1" s="52" t="s">
        <v>63</v>
      </c>
      <c r="C1" s="52"/>
      <c r="D1" s="52"/>
      <c r="E1" s="52"/>
      <c r="F1" s="52"/>
      <c r="K1" s="55" t="s">
        <v>28</v>
      </c>
      <c r="L1" s="55"/>
      <c r="M1" s="55"/>
    </row>
    <row r="2" spans="1:13" s="3" customFormat="1" ht="25.5" x14ac:dyDescent="0.2">
      <c r="B2" s="49" t="s">
        <v>59</v>
      </c>
      <c r="C2" s="4" t="s">
        <v>0</v>
      </c>
      <c r="D2" s="4" t="s">
        <v>1</v>
      </c>
      <c r="E2" s="4" t="s">
        <v>15</v>
      </c>
      <c r="F2" s="4" t="s">
        <v>2</v>
      </c>
      <c r="H2" s="24" t="s">
        <v>13</v>
      </c>
      <c r="I2" s="4" t="s">
        <v>11</v>
      </c>
      <c r="J2" s="11"/>
      <c r="K2" s="3" t="s">
        <v>20</v>
      </c>
      <c r="L2" s="3" t="s">
        <v>21</v>
      </c>
      <c r="M2" s="3" t="s">
        <v>22</v>
      </c>
    </row>
    <row r="3" spans="1:13" s="3" customFormat="1" x14ac:dyDescent="0.2">
      <c r="A3" t="s">
        <v>33</v>
      </c>
      <c r="B3" s="48">
        <v>0</v>
      </c>
      <c r="C3" s="2">
        <f>60000*104%</f>
        <v>62400</v>
      </c>
      <c r="D3" s="2">
        <f>B3/12*C3</f>
        <v>0</v>
      </c>
      <c r="E3" s="2">
        <f>(D3*$B$23)+($B$27/12*B3)</f>
        <v>0</v>
      </c>
      <c r="F3" s="2">
        <f>SUM(D3:E3)</f>
        <v>0</v>
      </c>
      <c r="H3" s="7">
        <f>M3</f>
        <v>0</v>
      </c>
      <c r="I3" s="7">
        <f>SUM(F3:H3)</f>
        <v>0</v>
      </c>
      <c r="J3" s="11"/>
      <c r="K3" s="25">
        <f>D3*(100%+$B$26)</f>
        <v>0</v>
      </c>
      <c r="L3" s="25">
        <f>(K3*$B$23)+($B$27/12*$B3*(1+$B$28))</f>
        <v>0</v>
      </c>
      <c r="M3" s="25">
        <f>SUM(K3:L3)</f>
        <v>0</v>
      </c>
    </row>
    <row r="4" spans="1:13" s="3" customFormat="1" x14ac:dyDescent="0.2">
      <c r="A4" t="s">
        <v>26</v>
      </c>
      <c r="B4" s="48">
        <v>0</v>
      </c>
      <c r="C4" s="2">
        <v>35000</v>
      </c>
      <c r="D4" s="2">
        <f t="shared" ref="D4:D7" si="0">B4/12*C4</f>
        <v>0</v>
      </c>
      <c r="E4" s="2">
        <f>(D4*$B$24)+($B$27/12*B4)</f>
        <v>0</v>
      </c>
      <c r="F4" s="2">
        <f>SUM(D4:E4)</f>
        <v>0</v>
      </c>
      <c r="H4" s="7">
        <f>M4</f>
        <v>0</v>
      </c>
      <c r="I4" s="7">
        <f>SUM(F4:H4)</f>
        <v>0</v>
      </c>
      <c r="J4" s="11"/>
      <c r="K4" s="25">
        <f>D4*(100%+$B$26)</f>
        <v>0</v>
      </c>
      <c r="L4" s="25">
        <f>(K4*$B$24)+($B$27/12*$B4*(1+$B$28))</f>
        <v>0</v>
      </c>
      <c r="M4" s="25">
        <f>SUM(K4:L4)</f>
        <v>0</v>
      </c>
    </row>
    <row r="5" spans="1:13" s="3" customFormat="1" x14ac:dyDescent="0.2">
      <c r="A5" t="s">
        <v>30</v>
      </c>
      <c r="B5" s="48">
        <v>0</v>
      </c>
      <c r="C5" s="2">
        <v>30000</v>
      </c>
      <c r="D5" s="2">
        <f t="shared" si="0"/>
        <v>0</v>
      </c>
      <c r="E5" s="2">
        <f>(D5*$B$25)+($B$27/12*B5)</f>
        <v>0</v>
      </c>
      <c r="F5" s="2">
        <f>SUM(D5:E5)</f>
        <v>0</v>
      </c>
      <c r="H5" s="7">
        <f>M5</f>
        <v>0</v>
      </c>
      <c r="I5" s="7">
        <f>SUM(F5:H5)</f>
        <v>0</v>
      </c>
      <c r="J5" s="11"/>
      <c r="K5" s="25">
        <f>D5*(100%+$B$26)</f>
        <v>0</v>
      </c>
      <c r="L5" s="25">
        <f>(K5*$B$25)+($B$27/12*$B5*(1+$B$28))</f>
        <v>0</v>
      </c>
      <c r="M5" s="25">
        <f>SUM(K5:L5)</f>
        <v>0</v>
      </c>
    </row>
    <row r="6" spans="1:13" s="3" customFormat="1" x14ac:dyDescent="0.2">
      <c r="A6" t="s">
        <v>24</v>
      </c>
      <c r="B6" s="48">
        <v>0</v>
      </c>
      <c r="C6" s="2">
        <v>15000</v>
      </c>
      <c r="D6" s="2">
        <f t="shared" si="0"/>
        <v>0</v>
      </c>
      <c r="E6" s="2">
        <f>(D6*$B$25)+($C$30/12*B6)</f>
        <v>0</v>
      </c>
      <c r="F6" s="2">
        <f>SUM(D6:E6)</f>
        <v>0</v>
      </c>
      <c r="H6" s="7">
        <f>M6</f>
        <v>0</v>
      </c>
      <c r="I6" s="7">
        <f>SUM(F6:H6)</f>
        <v>0</v>
      </c>
      <c r="J6" s="11"/>
      <c r="K6" s="25">
        <f>D6*(100%+$B$26)</f>
        <v>0</v>
      </c>
      <c r="L6" s="25">
        <f>(K6*$B$25)+($C$31/12*$B6)</f>
        <v>0</v>
      </c>
      <c r="M6" s="25">
        <f>SUM(K6:L6)</f>
        <v>0</v>
      </c>
    </row>
    <row r="7" spans="1:13" s="3" customFormat="1" x14ac:dyDescent="0.2">
      <c r="A7" s="13" t="s">
        <v>32</v>
      </c>
      <c r="B7" s="48">
        <v>0</v>
      </c>
      <c r="C7" s="2">
        <v>7500</v>
      </c>
      <c r="D7" s="2">
        <f t="shared" si="0"/>
        <v>0</v>
      </c>
      <c r="E7" s="2">
        <f>(D7*$B$25)</f>
        <v>0</v>
      </c>
      <c r="F7" s="2">
        <f>SUM(D7:E7)</f>
        <v>0</v>
      </c>
      <c r="H7" s="7">
        <f>M7</f>
        <v>0</v>
      </c>
      <c r="I7" s="7">
        <f>SUM(F7:H7)</f>
        <v>0</v>
      </c>
      <c r="J7" s="11"/>
      <c r="K7" s="25">
        <f>D7*(100%+$B$26)</f>
        <v>0</v>
      </c>
      <c r="L7" s="25">
        <f>(K7*$B$25)</f>
        <v>0</v>
      </c>
      <c r="M7" s="25">
        <f>SUM(K7:L7)</f>
        <v>0</v>
      </c>
    </row>
    <row r="8" spans="1:13" x14ac:dyDescent="0.2">
      <c r="A8" t="s">
        <v>3</v>
      </c>
      <c r="B8" s="1"/>
      <c r="C8" s="2"/>
      <c r="D8" s="6">
        <f>SUM(D3:D7)</f>
        <v>0</v>
      </c>
      <c r="E8" s="6">
        <f>SUM(E3:E7)</f>
        <v>0</v>
      </c>
      <c r="F8" s="6">
        <f>SUM(F3:F7)</f>
        <v>0</v>
      </c>
      <c r="H8" s="9">
        <f>SUM(H3:H7)</f>
        <v>0</v>
      </c>
      <c r="I8" s="9">
        <f>SUM(I3:I7)</f>
        <v>0</v>
      </c>
      <c r="J8" s="10"/>
      <c r="K8" s="19">
        <f>SUM(K3:K7)</f>
        <v>0</v>
      </c>
      <c r="L8" s="19">
        <f>SUM(L3:L7)</f>
        <v>0</v>
      </c>
      <c r="M8" s="19">
        <f>SUM(M3:M7)</f>
        <v>0</v>
      </c>
    </row>
    <row r="9" spans="1:13" x14ac:dyDescent="0.2">
      <c r="B9" s="1"/>
      <c r="C9" s="2"/>
      <c r="F9" s="2"/>
      <c r="H9" s="8"/>
    </row>
    <row r="10" spans="1:13" x14ac:dyDescent="0.2">
      <c r="A10" t="s">
        <v>4</v>
      </c>
      <c r="B10" s="1"/>
      <c r="C10" s="2"/>
      <c r="F10" s="2"/>
      <c r="H10" s="8"/>
      <c r="I10" s="15">
        <f t="shared" ref="I10:I15" si="1">SUM(F10:H10)</f>
        <v>0</v>
      </c>
    </row>
    <row r="11" spans="1:13" x14ac:dyDescent="0.2">
      <c r="A11" t="s">
        <v>5</v>
      </c>
      <c r="B11" s="1"/>
      <c r="C11" s="2"/>
      <c r="F11" s="2"/>
      <c r="H11" s="7"/>
      <c r="I11" s="15">
        <f t="shared" si="1"/>
        <v>0</v>
      </c>
    </row>
    <row r="12" spans="1:13" x14ac:dyDescent="0.2">
      <c r="A12" t="s">
        <v>6</v>
      </c>
      <c r="B12" s="1"/>
      <c r="C12" s="2"/>
      <c r="F12" s="2"/>
      <c r="H12" s="7"/>
      <c r="I12" s="15">
        <f t="shared" si="1"/>
        <v>0</v>
      </c>
    </row>
    <row r="13" spans="1:13" x14ac:dyDescent="0.2">
      <c r="A13" t="s">
        <v>12</v>
      </c>
      <c r="B13" s="1"/>
      <c r="C13" s="2"/>
      <c r="F13" s="2"/>
      <c r="H13" s="7"/>
      <c r="I13" s="15">
        <f t="shared" si="1"/>
        <v>0</v>
      </c>
    </row>
    <row r="14" spans="1:13" x14ac:dyDescent="0.2">
      <c r="A14" t="s">
        <v>25</v>
      </c>
      <c r="B14" s="1"/>
      <c r="C14" s="2"/>
      <c r="F14" s="2"/>
      <c r="H14" s="7"/>
      <c r="I14" s="15">
        <f t="shared" si="1"/>
        <v>0</v>
      </c>
    </row>
    <row r="15" spans="1:13" x14ac:dyDescent="0.2">
      <c r="A15" t="s">
        <v>10</v>
      </c>
      <c r="B15" s="1"/>
      <c r="C15" s="2"/>
      <c r="F15" s="2">
        <f>B30/12*B6</f>
        <v>0</v>
      </c>
      <c r="H15" s="7">
        <f>B31/12*B6</f>
        <v>0</v>
      </c>
      <c r="I15" s="15">
        <f t="shared" si="1"/>
        <v>0</v>
      </c>
    </row>
    <row r="16" spans="1:13" x14ac:dyDescent="0.2">
      <c r="A16" t="s">
        <v>7</v>
      </c>
      <c r="B16" s="1"/>
      <c r="C16" s="2"/>
      <c r="F16" s="6">
        <f>SUM(F8:F15)</f>
        <v>0</v>
      </c>
      <c r="H16" s="9">
        <f>SUM(H8:H15)</f>
        <v>0</v>
      </c>
      <c r="I16" s="17">
        <f>SUM(I8:I15)</f>
        <v>0</v>
      </c>
    </row>
    <row r="17" spans="1:10" x14ac:dyDescent="0.2">
      <c r="A17" t="s">
        <v>8</v>
      </c>
      <c r="B17" s="1">
        <v>0.4</v>
      </c>
      <c r="C17" s="2"/>
      <c r="F17" s="2">
        <f>F20*$B$17</f>
        <v>0</v>
      </c>
      <c r="G17" s="2"/>
      <c r="H17" s="2">
        <f>H20*$B$17</f>
        <v>0</v>
      </c>
      <c r="I17" s="2">
        <f>I20*$B$17</f>
        <v>0</v>
      </c>
      <c r="J17" s="2"/>
    </row>
    <row r="18" spans="1:10" x14ac:dyDescent="0.2">
      <c r="A18" t="s">
        <v>9</v>
      </c>
      <c r="B18" s="1"/>
      <c r="C18" s="2"/>
      <c r="F18" s="33">
        <f>SUM(F16:F17)</f>
        <v>0</v>
      </c>
      <c r="G18" s="34"/>
      <c r="H18" s="35">
        <f>SUM(H16:H17)</f>
        <v>0</v>
      </c>
      <c r="I18" s="33">
        <f>SUM(I16:I17)</f>
        <v>0</v>
      </c>
    </row>
    <row r="19" spans="1:10" x14ac:dyDescent="0.2">
      <c r="B19" s="1"/>
      <c r="C19" s="2"/>
      <c r="F19" s="2"/>
      <c r="I19" s="16"/>
    </row>
    <row r="20" spans="1:10" x14ac:dyDescent="0.2">
      <c r="B20" s="1"/>
      <c r="C20" s="2"/>
      <c r="E20" s="47" t="s">
        <v>27</v>
      </c>
      <c r="F20" s="2">
        <f>F16-F10-F15</f>
        <v>0</v>
      </c>
      <c r="G20" s="2"/>
      <c r="H20" s="2">
        <f>H16-H10-H15</f>
        <v>0</v>
      </c>
      <c r="I20" s="2">
        <f>I16-I10-I15</f>
        <v>0</v>
      </c>
    </row>
    <row r="21" spans="1:10" x14ac:dyDescent="0.2">
      <c r="B21" s="1"/>
      <c r="C21" s="2"/>
      <c r="E21" s="47" t="s">
        <v>58</v>
      </c>
      <c r="F21" s="2"/>
    </row>
    <row r="22" spans="1:10" x14ac:dyDescent="0.2">
      <c r="B22" s="1"/>
      <c r="C22" s="2"/>
      <c r="F22" s="2"/>
    </row>
    <row r="23" spans="1:10" x14ac:dyDescent="0.2">
      <c r="A23" s="38" t="s">
        <v>16</v>
      </c>
      <c r="B23" s="36">
        <v>0.20849999999999999</v>
      </c>
      <c r="C23" s="46" t="s">
        <v>60</v>
      </c>
      <c r="D23" s="46"/>
      <c r="E23" s="46"/>
      <c r="F23" s="46"/>
      <c r="G23" s="46"/>
    </row>
    <row r="24" spans="1:10" x14ac:dyDescent="0.2">
      <c r="A24" s="38" t="s">
        <v>17</v>
      </c>
      <c r="B24" s="36">
        <v>0.20949999999999999</v>
      </c>
      <c r="C24" s="50" t="s">
        <v>61</v>
      </c>
      <c r="D24" s="50"/>
      <c r="E24" s="50"/>
      <c r="F24" s="50"/>
      <c r="G24" s="50"/>
      <c r="I24" s="20"/>
    </row>
    <row r="25" spans="1:10" x14ac:dyDescent="0.2">
      <c r="A25" s="38" t="s">
        <v>18</v>
      </c>
      <c r="B25" s="36">
        <v>8.5500000000000007E-2</v>
      </c>
      <c r="C25" s="53" t="s">
        <v>62</v>
      </c>
      <c r="D25" s="53"/>
      <c r="E25" s="53"/>
      <c r="F25" s="53"/>
      <c r="G25" s="53"/>
      <c r="J25" s="2"/>
    </row>
    <row r="26" spans="1:10" x14ac:dyDescent="0.2">
      <c r="A26" s="37" t="s">
        <v>19</v>
      </c>
      <c r="B26" s="36">
        <v>0.03</v>
      </c>
      <c r="D26" s="14"/>
      <c r="E26" s="4"/>
      <c r="F26" s="22"/>
      <c r="G26" s="21"/>
      <c r="J26" s="2"/>
    </row>
    <row r="27" spans="1:10" x14ac:dyDescent="0.2">
      <c r="A27" s="14" t="s">
        <v>42</v>
      </c>
      <c r="B27" s="7">
        <v>11112</v>
      </c>
      <c r="C27" s="23"/>
      <c r="D27" s="2"/>
      <c r="E27" s="5"/>
      <c r="F27" s="2"/>
      <c r="G27" s="3"/>
      <c r="J27" s="2"/>
    </row>
    <row r="28" spans="1:10" x14ac:dyDescent="0.2">
      <c r="A28" s="45" t="s">
        <v>56</v>
      </c>
      <c r="B28" s="36">
        <v>0.105</v>
      </c>
      <c r="C28" s="2"/>
      <c r="D28" s="2"/>
      <c r="J28" s="2"/>
    </row>
    <row r="29" spans="1:10" ht="25.5" x14ac:dyDescent="0.2">
      <c r="A29" s="44" t="s">
        <v>43</v>
      </c>
      <c r="B29" s="43" t="s">
        <v>10</v>
      </c>
      <c r="C29" s="42" t="s">
        <v>44</v>
      </c>
      <c r="D29" s="2"/>
    </row>
    <row r="30" spans="1:10" x14ac:dyDescent="0.2">
      <c r="A30" s="40" t="s">
        <v>52</v>
      </c>
      <c r="B30" s="2">
        <v>11000</v>
      </c>
      <c r="C30" s="2">
        <v>2000</v>
      </c>
      <c r="D30" s="2"/>
    </row>
    <row r="31" spans="1:10" x14ac:dyDescent="0.2">
      <c r="A31" s="40" t="s">
        <v>53</v>
      </c>
      <c r="B31" s="2">
        <v>11500</v>
      </c>
      <c r="C31" s="2">
        <v>2200</v>
      </c>
      <c r="D31" s="2"/>
    </row>
    <row r="32" spans="1:10" x14ac:dyDescent="0.2">
      <c r="A32" s="40" t="s">
        <v>54</v>
      </c>
      <c r="B32" s="2">
        <v>12000</v>
      </c>
      <c r="C32" s="2">
        <v>2400</v>
      </c>
      <c r="D32" s="2"/>
    </row>
    <row r="33" spans="1:9" x14ac:dyDescent="0.2">
      <c r="A33" s="40" t="s">
        <v>55</v>
      </c>
      <c r="B33" s="2">
        <v>12500</v>
      </c>
      <c r="C33" s="2">
        <v>2600</v>
      </c>
      <c r="D33" s="2"/>
    </row>
    <row r="34" spans="1:9" x14ac:dyDescent="0.2">
      <c r="A34" s="40" t="s">
        <v>64</v>
      </c>
      <c r="B34" s="2">
        <v>13000</v>
      </c>
      <c r="C34" s="2">
        <v>2800</v>
      </c>
      <c r="D34" s="2"/>
    </row>
    <row r="35" spans="1:9" x14ac:dyDescent="0.2">
      <c r="A35" s="40"/>
      <c r="B35" s="2"/>
      <c r="C35" s="2"/>
      <c r="D35" s="2"/>
    </row>
    <row r="36" spans="1:9" ht="25.5" x14ac:dyDescent="0.2">
      <c r="A36" s="44" t="s">
        <v>45</v>
      </c>
      <c r="B36" s="4" t="s">
        <v>46</v>
      </c>
      <c r="C36" s="4" t="s">
        <v>47</v>
      </c>
      <c r="D36" s="4" t="s">
        <v>48</v>
      </c>
      <c r="E36" s="4" t="s">
        <v>49</v>
      </c>
      <c r="F36" s="4"/>
      <c r="G36" s="4"/>
      <c r="H36" s="4"/>
    </row>
    <row r="37" spans="1:9" x14ac:dyDescent="0.2">
      <c r="A37" s="39" t="s">
        <v>50</v>
      </c>
      <c r="B37" s="41">
        <v>0.4</v>
      </c>
      <c r="C37" s="41">
        <v>0.315</v>
      </c>
      <c r="D37" s="41">
        <v>0.46</v>
      </c>
      <c r="E37" s="41">
        <v>0.5</v>
      </c>
    </row>
    <row r="38" spans="1:9" x14ac:dyDescent="0.2">
      <c r="A38" s="39" t="s">
        <v>51</v>
      </c>
      <c r="B38" s="41">
        <v>0.2</v>
      </c>
      <c r="C38" s="41">
        <v>0.216</v>
      </c>
      <c r="D38" s="41">
        <v>0.26</v>
      </c>
      <c r="E38" s="41">
        <v>0.26</v>
      </c>
    </row>
    <row r="39" spans="1:9" x14ac:dyDescent="0.2">
      <c r="A39" s="39"/>
      <c r="B39" s="18"/>
    </row>
    <row r="40" spans="1:9" x14ac:dyDescent="0.2">
      <c r="A40" s="54" t="s">
        <v>31</v>
      </c>
      <c r="B40" s="54"/>
      <c r="C40" s="54"/>
      <c r="D40" s="54"/>
      <c r="E40" s="54"/>
      <c r="F40" s="54"/>
      <c r="G40" s="54"/>
      <c r="H40" s="54"/>
      <c r="I40" s="54"/>
    </row>
    <row r="41" spans="1:9" x14ac:dyDescent="0.2">
      <c r="A41" s="51" t="s">
        <v>57</v>
      </c>
      <c r="B41" s="51"/>
      <c r="C41" s="51"/>
      <c r="D41" s="51"/>
      <c r="E41" s="51"/>
      <c r="F41" s="51"/>
      <c r="G41" s="51"/>
      <c r="H41" s="51"/>
      <c r="I41" s="46"/>
    </row>
    <row r="42" spans="1:9" x14ac:dyDescent="0.2">
      <c r="B42" s="18"/>
    </row>
  </sheetData>
  <mergeCells count="5">
    <mergeCell ref="A40:I40"/>
    <mergeCell ref="A41:H41"/>
    <mergeCell ref="B1:F1"/>
    <mergeCell ref="K1:M1"/>
    <mergeCell ref="C25:G25"/>
  </mergeCell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8.85546875" defaultRowHeight="12.75" x14ac:dyDescent="0.2"/>
  <cols>
    <col min="1" max="1" width="42.28515625" bestFit="1" customWidth="1"/>
    <col min="2" max="2" width="9.42578125" customWidth="1"/>
    <col min="3" max="3" width="11.28515625" bestFit="1" customWidth="1"/>
    <col min="4" max="4" width="9.85546875" bestFit="1" customWidth="1"/>
    <col min="5" max="5" width="7.85546875" bestFit="1" customWidth="1"/>
    <col min="6" max="6" width="9.85546875" bestFit="1" customWidth="1"/>
    <col min="7" max="7" width="2.7109375" customWidth="1"/>
    <col min="8" max="10" width="8.85546875" bestFit="1" customWidth="1"/>
    <col min="11" max="11" width="2.7109375" customWidth="1"/>
    <col min="12" max="13" width="7.5703125" customWidth="1"/>
    <col min="14" max="14" width="7.5703125" bestFit="1" customWidth="1"/>
    <col min="15" max="15" width="2.85546875" customWidth="1"/>
    <col min="16" max="16" width="7.5703125" bestFit="1" customWidth="1"/>
    <col min="17" max="17" width="8" customWidth="1"/>
    <col min="18" max="18" width="7.5703125" bestFit="1" customWidth="1"/>
  </cols>
  <sheetData>
    <row r="1" spans="1:18" x14ac:dyDescent="0.2">
      <c r="A1" s="32" t="s">
        <v>23</v>
      </c>
      <c r="B1" s="52" t="s">
        <v>63</v>
      </c>
      <c r="C1" s="52"/>
      <c r="D1" s="52"/>
      <c r="E1" s="52"/>
      <c r="F1" s="52"/>
      <c r="L1" s="55" t="s">
        <v>28</v>
      </c>
      <c r="M1" s="55"/>
      <c r="N1" s="55"/>
      <c r="P1" s="56" t="s">
        <v>29</v>
      </c>
      <c r="Q1" s="56"/>
      <c r="R1" s="56"/>
    </row>
    <row r="2" spans="1:18" s="3" customFormat="1" ht="25.5" x14ac:dyDescent="0.2">
      <c r="B2" s="49" t="s">
        <v>59</v>
      </c>
      <c r="C2" s="4" t="s">
        <v>0</v>
      </c>
      <c r="D2" s="4" t="s">
        <v>1</v>
      </c>
      <c r="E2" s="4" t="s">
        <v>15</v>
      </c>
      <c r="F2" s="4" t="s">
        <v>2</v>
      </c>
      <c r="H2" s="24" t="s">
        <v>13</v>
      </c>
      <c r="I2" s="24" t="s">
        <v>14</v>
      </c>
      <c r="J2" s="4" t="s">
        <v>11</v>
      </c>
      <c r="K2" s="11"/>
      <c r="L2" s="3" t="s">
        <v>20</v>
      </c>
      <c r="M2" s="3" t="s">
        <v>21</v>
      </c>
      <c r="N2" s="3" t="s">
        <v>22</v>
      </c>
      <c r="P2" s="3" t="s">
        <v>20</v>
      </c>
      <c r="Q2" s="3" t="s">
        <v>21</v>
      </c>
      <c r="R2" s="3" t="s">
        <v>22</v>
      </c>
    </row>
    <row r="3" spans="1:18" s="3" customFormat="1" x14ac:dyDescent="0.2">
      <c r="A3" t="s">
        <v>33</v>
      </c>
      <c r="B3" s="48">
        <v>0</v>
      </c>
      <c r="C3" s="2">
        <f>60000*104%</f>
        <v>62400</v>
      </c>
      <c r="D3" s="2">
        <f>B3/12*C3</f>
        <v>0</v>
      </c>
      <c r="E3" s="2">
        <f>(D3*$B$23)+($B$27/12*B3)</f>
        <v>0</v>
      </c>
      <c r="F3" s="2">
        <f>SUM(D3:E3)</f>
        <v>0</v>
      </c>
      <c r="H3" s="7">
        <f>N3</f>
        <v>0</v>
      </c>
      <c r="I3" s="7">
        <f>R3</f>
        <v>0</v>
      </c>
      <c r="J3" s="7">
        <f>SUM(F3:I3)</f>
        <v>0</v>
      </c>
      <c r="K3" s="11"/>
      <c r="L3" s="25">
        <f>D3*(100%+$B$26)</f>
        <v>0</v>
      </c>
      <c r="M3" s="25">
        <f>(L3*$B$23)+($B$27/12*$B3*(1+$B$28))</f>
        <v>0</v>
      </c>
      <c r="N3" s="25">
        <f>SUM(L3:M3)</f>
        <v>0</v>
      </c>
      <c r="P3" s="12">
        <f>L3*(100%+$B$26)</f>
        <v>0</v>
      </c>
      <c r="Q3" s="12">
        <f>(P3*$B$23)+($B$27/12*$B3*(1+$B$28)^2)</f>
        <v>0</v>
      </c>
      <c r="R3" s="12">
        <f>SUM(P3:Q3)</f>
        <v>0</v>
      </c>
    </row>
    <row r="4" spans="1:18" s="3" customFormat="1" x14ac:dyDescent="0.2">
      <c r="A4" t="s">
        <v>26</v>
      </c>
      <c r="B4" s="48">
        <v>0</v>
      </c>
      <c r="C4" s="2">
        <v>35000</v>
      </c>
      <c r="D4" s="2">
        <f t="shared" ref="D4:D7" si="0">B4/12*C4</f>
        <v>0</v>
      </c>
      <c r="E4" s="2">
        <f>(D4*$B$24)+($B$27/12*B4)</f>
        <v>0</v>
      </c>
      <c r="F4" s="2">
        <f>SUM(D4:E4)</f>
        <v>0</v>
      </c>
      <c r="H4" s="7">
        <f>N4</f>
        <v>0</v>
      </c>
      <c r="I4" s="7">
        <f>R4</f>
        <v>0</v>
      </c>
      <c r="J4" s="7">
        <f>SUM(F4:I4)</f>
        <v>0</v>
      </c>
      <c r="K4" s="11"/>
      <c r="L4" s="25">
        <f>D4*(100%+$B$26)</f>
        <v>0</v>
      </c>
      <c r="M4" s="25">
        <f>(L4*$B$24)+($B$27/12*$B4*(1+$B$28))</f>
        <v>0</v>
      </c>
      <c r="N4" s="25">
        <f>SUM(L4:M4)</f>
        <v>0</v>
      </c>
      <c r="P4" s="12">
        <f t="shared" ref="P4:P7" si="1">L4*(100%+$B$26)</f>
        <v>0</v>
      </c>
      <c r="Q4" s="12">
        <f>(P4*$B$24)+($B$27/12*$B4*(1+$B$28)^2)</f>
        <v>0</v>
      </c>
      <c r="R4" s="12">
        <f>SUM(P4:Q4)</f>
        <v>0</v>
      </c>
    </row>
    <row r="5" spans="1:18" s="3" customFormat="1" x14ac:dyDescent="0.2">
      <c r="A5" t="s">
        <v>30</v>
      </c>
      <c r="B5" s="48">
        <v>0</v>
      </c>
      <c r="C5" s="2">
        <v>30000</v>
      </c>
      <c r="D5" s="2">
        <f t="shared" si="0"/>
        <v>0</v>
      </c>
      <c r="E5" s="2">
        <f>(D5*$B$25)+($B$27/12*B5)</f>
        <v>0</v>
      </c>
      <c r="F5" s="2">
        <f>SUM(D5:E5)</f>
        <v>0</v>
      </c>
      <c r="H5" s="7">
        <f>N5</f>
        <v>0</v>
      </c>
      <c r="I5" s="7">
        <f>R5</f>
        <v>0</v>
      </c>
      <c r="J5" s="7">
        <f>SUM(F5:I5)</f>
        <v>0</v>
      </c>
      <c r="K5" s="11"/>
      <c r="L5" s="25">
        <f>D5*(100%+$B$26)</f>
        <v>0</v>
      </c>
      <c r="M5" s="25">
        <f>(L5*$B$25)+($B$27/12*$B5*(1+$B$28))</f>
        <v>0</v>
      </c>
      <c r="N5" s="25">
        <f>SUM(L5:M5)</f>
        <v>0</v>
      </c>
      <c r="P5" s="12">
        <f t="shared" si="1"/>
        <v>0</v>
      </c>
      <c r="Q5" s="12">
        <f>(P5*$B$25)+($B$27/12*$B5*(1+$B$28)^2)</f>
        <v>0</v>
      </c>
      <c r="R5" s="12">
        <f>SUM(P5:Q5)</f>
        <v>0</v>
      </c>
    </row>
    <row r="6" spans="1:18" s="3" customFormat="1" x14ac:dyDescent="0.2">
      <c r="A6" t="s">
        <v>24</v>
      </c>
      <c r="B6" s="48">
        <v>0</v>
      </c>
      <c r="C6" s="2">
        <v>15000</v>
      </c>
      <c r="D6" s="2">
        <f t="shared" si="0"/>
        <v>0</v>
      </c>
      <c r="E6" s="2">
        <f>(D6*$B$25)+($C$30/12*B6)</f>
        <v>0</v>
      </c>
      <c r="F6" s="2">
        <f>SUM(D6:E6)</f>
        <v>0</v>
      </c>
      <c r="H6" s="7">
        <f>N6</f>
        <v>0</v>
      </c>
      <c r="I6" s="7">
        <f>R6</f>
        <v>0</v>
      </c>
      <c r="J6" s="7">
        <f>SUM(F6:I6)</f>
        <v>0</v>
      </c>
      <c r="K6" s="11"/>
      <c r="L6" s="25">
        <f>D6*(100%+$B$26)</f>
        <v>0</v>
      </c>
      <c r="M6" s="25">
        <f>(L6*$B$25)+($C$31/12*$B6)</f>
        <v>0</v>
      </c>
      <c r="N6" s="25">
        <f>SUM(L6:M6)</f>
        <v>0</v>
      </c>
      <c r="P6" s="12">
        <f t="shared" si="1"/>
        <v>0</v>
      </c>
      <c r="Q6" s="12">
        <f>(P6*$B$25)+($C$32/12*$B6)</f>
        <v>0</v>
      </c>
      <c r="R6" s="12">
        <f>SUM(P6:Q6)</f>
        <v>0</v>
      </c>
    </row>
    <row r="7" spans="1:18" s="3" customFormat="1" x14ac:dyDescent="0.2">
      <c r="A7" s="13" t="s">
        <v>32</v>
      </c>
      <c r="B7" s="48">
        <v>0</v>
      </c>
      <c r="C7" s="2">
        <v>7500</v>
      </c>
      <c r="D7" s="2">
        <f t="shared" si="0"/>
        <v>0</v>
      </c>
      <c r="E7" s="2">
        <f>(D7*$B$25)</f>
        <v>0</v>
      </c>
      <c r="F7" s="2">
        <f>SUM(D7:E7)</f>
        <v>0</v>
      </c>
      <c r="H7" s="7">
        <f>N7</f>
        <v>0</v>
      </c>
      <c r="I7" s="7">
        <f>R7</f>
        <v>0</v>
      </c>
      <c r="J7" s="7">
        <f>SUM(F7:I7)</f>
        <v>0</v>
      </c>
      <c r="K7" s="11"/>
      <c r="L7" s="25">
        <f>D7*(100%+$B$26)</f>
        <v>0</v>
      </c>
      <c r="M7" s="25">
        <f>(L7*$B$25)</f>
        <v>0</v>
      </c>
      <c r="N7" s="25">
        <f>SUM(L7:M7)</f>
        <v>0</v>
      </c>
      <c r="P7" s="12">
        <f t="shared" si="1"/>
        <v>0</v>
      </c>
      <c r="Q7" s="12">
        <f>(P7*$B$25)</f>
        <v>0</v>
      </c>
      <c r="R7" s="12">
        <f>SUM(P7:Q7)</f>
        <v>0</v>
      </c>
    </row>
    <row r="8" spans="1:18" x14ac:dyDescent="0.2">
      <c r="A8" t="s">
        <v>3</v>
      </c>
      <c r="B8" s="1"/>
      <c r="C8" s="2"/>
      <c r="D8" s="6">
        <f>SUM(D3:D7)</f>
        <v>0</v>
      </c>
      <c r="E8" s="6">
        <f>SUM(E3:E7)</f>
        <v>0</v>
      </c>
      <c r="F8" s="6">
        <f>SUM(F3:F7)</f>
        <v>0</v>
      </c>
      <c r="H8" s="9">
        <f>SUM(H3:H7)</f>
        <v>0</v>
      </c>
      <c r="I8" s="9">
        <f>SUM(I3:I7)</f>
        <v>0</v>
      </c>
      <c r="J8" s="9">
        <f>SUM(J3:J7)</f>
        <v>0</v>
      </c>
      <c r="K8" s="10"/>
      <c r="L8" s="19">
        <f>SUM(L3:L7)</f>
        <v>0</v>
      </c>
      <c r="M8" s="19">
        <f>SUM(M3:M7)</f>
        <v>0</v>
      </c>
      <c r="N8" s="19">
        <f>SUM(N3:N7)</f>
        <v>0</v>
      </c>
      <c r="P8" s="26">
        <f>SUM(P3:P7)</f>
        <v>0</v>
      </c>
      <c r="Q8" s="26">
        <f>SUM(Q3:Q7)</f>
        <v>0</v>
      </c>
      <c r="R8" s="26">
        <f>SUM(R3:R7)</f>
        <v>0</v>
      </c>
    </row>
    <row r="9" spans="1:18" x14ac:dyDescent="0.2">
      <c r="B9" s="1"/>
      <c r="C9" s="2"/>
      <c r="F9" s="2"/>
      <c r="H9" s="8"/>
      <c r="I9" s="8"/>
    </row>
    <row r="10" spans="1:18" x14ac:dyDescent="0.2">
      <c r="A10" t="s">
        <v>4</v>
      </c>
      <c r="B10" s="1"/>
      <c r="C10" s="2"/>
      <c r="F10" s="2"/>
      <c r="H10" s="8"/>
      <c r="I10" s="8"/>
      <c r="J10" s="15">
        <f t="shared" ref="J10:J17" si="2">SUM(F10:I10)</f>
        <v>0</v>
      </c>
    </row>
    <row r="11" spans="1:18" x14ac:dyDescent="0.2">
      <c r="A11" t="s">
        <v>5</v>
      </c>
      <c r="B11" s="1"/>
      <c r="C11" s="2"/>
      <c r="F11" s="2"/>
      <c r="H11" s="7"/>
      <c r="I11" s="7"/>
      <c r="J11" s="15">
        <f t="shared" si="2"/>
        <v>0</v>
      </c>
    </row>
    <row r="12" spans="1:18" x14ac:dyDescent="0.2">
      <c r="A12" t="s">
        <v>6</v>
      </c>
      <c r="B12" s="1"/>
      <c r="C12" s="2"/>
      <c r="F12" s="2"/>
      <c r="H12" s="7"/>
      <c r="I12" s="7"/>
      <c r="J12" s="15">
        <f t="shared" si="2"/>
        <v>0</v>
      </c>
    </row>
    <row r="13" spans="1:18" x14ac:dyDescent="0.2">
      <c r="A13" t="s">
        <v>12</v>
      </c>
      <c r="B13" s="1"/>
      <c r="C13" s="2"/>
      <c r="F13" s="2"/>
      <c r="H13" s="7"/>
      <c r="I13" s="7"/>
      <c r="J13" s="15">
        <f t="shared" si="2"/>
        <v>0</v>
      </c>
    </row>
    <row r="14" spans="1:18" x14ac:dyDescent="0.2">
      <c r="A14" t="s">
        <v>25</v>
      </c>
      <c r="B14" s="1"/>
      <c r="C14" s="2"/>
      <c r="F14" s="2"/>
      <c r="H14" s="7"/>
      <c r="I14" s="7"/>
      <c r="J14" s="15">
        <f t="shared" si="2"/>
        <v>0</v>
      </c>
    </row>
    <row r="15" spans="1:18" x14ac:dyDescent="0.2">
      <c r="A15" t="s">
        <v>10</v>
      </c>
      <c r="B15" s="1"/>
      <c r="C15" s="2"/>
      <c r="F15" s="2">
        <f>B30/12*B6</f>
        <v>0</v>
      </c>
      <c r="H15" s="7">
        <f>B31/12*B6</f>
        <v>0</v>
      </c>
      <c r="I15" s="7">
        <f>B32/12*B6</f>
        <v>0</v>
      </c>
      <c r="J15" s="15">
        <f t="shared" si="2"/>
        <v>0</v>
      </c>
    </row>
    <row r="16" spans="1:18" x14ac:dyDescent="0.2">
      <c r="A16" t="s">
        <v>7</v>
      </c>
      <c r="B16" s="1"/>
      <c r="C16" s="2"/>
      <c r="F16" s="6">
        <f>SUM(F8:F15)</f>
        <v>0</v>
      </c>
      <c r="H16" s="9">
        <f>SUM(H8:H15)</f>
        <v>0</v>
      </c>
      <c r="I16" s="9">
        <f>SUM(I8:I15)</f>
        <v>0</v>
      </c>
      <c r="J16" s="15">
        <f t="shared" si="2"/>
        <v>0</v>
      </c>
    </row>
    <row r="17" spans="1:11" x14ac:dyDescent="0.2">
      <c r="A17" t="s">
        <v>8</v>
      </c>
      <c r="B17" s="1">
        <v>0.4</v>
      </c>
      <c r="C17" s="2"/>
      <c r="F17" s="2">
        <f>F20*$B$17</f>
        <v>0</v>
      </c>
      <c r="G17" s="2"/>
      <c r="H17" s="2">
        <f>H20*$B$17</f>
        <v>0</v>
      </c>
      <c r="I17" s="2">
        <f>I20*$B$17</f>
        <v>0</v>
      </c>
      <c r="J17" s="15">
        <f t="shared" si="2"/>
        <v>0</v>
      </c>
      <c r="K17" s="2"/>
    </row>
    <row r="18" spans="1:11" x14ac:dyDescent="0.2">
      <c r="A18" t="s">
        <v>9</v>
      </c>
      <c r="B18" s="1"/>
      <c r="C18" s="2"/>
      <c r="F18" s="33">
        <f>SUM(F16:F17)</f>
        <v>0</v>
      </c>
      <c r="G18" s="34"/>
      <c r="H18" s="35">
        <f>SUM(H16:H17)</f>
        <v>0</v>
      </c>
      <c r="I18" s="35">
        <f>SUM(I16:I17)</f>
        <v>0</v>
      </c>
      <c r="J18" s="33">
        <f>SUM(J16:J17)</f>
        <v>0</v>
      </c>
    </row>
    <row r="19" spans="1:11" x14ac:dyDescent="0.2">
      <c r="B19" s="1"/>
      <c r="C19" s="2"/>
      <c r="F19" s="2"/>
      <c r="J19" s="16"/>
    </row>
    <row r="20" spans="1:11" x14ac:dyDescent="0.2">
      <c r="B20" s="1"/>
      <c r="C20" s="2"/>
      <c r="E20" s="47" t="s">
        <v>27</v>
      </c>
      <c r="F20" s="2">
        <f>F16-F10-F15</f>
        <v>0</v>
      </c>
      <c r="G20" s="2"/>
      <c r="H20" s="2">
        <f>H16-H10-H15</f>
        <v>0</v>
      </c>
      <c r="I20" s="2">
        <f>I16-I10-I15</f>
        <v>0</v>
      </c>
      <c r="J20" s="2">
        <f>J16-J10-J15</f>
        <v>0</v>
      </c>
    </row>
    <row r="21" spans="1:11" x14ac:dyDescent="0.2">
      <c r="B21" s="1"/>
      <c r="C21" s="2"/>
      <c r="E21" s="47" t="s">
        <v>58</v>
      </c>
      <c r="F21" s="2"/>
    </row>
    <row r="22" spans="1:11" x14ac:dyDescent="0.2">
      <c r="B22" s="1"/>
      <c r="C22" s="2"/>
      <c r="F22" s="2"/>
    </row>
    <row r="23" spans="1:11" x14ac:dyDescent="0.2">
      <c r="A23" s="38" t="s">
        <v>16</v>
      </c>
      <c r="B23" s="36">
        <v>0.20849999999999999</v>
      </c>
      <c r="C23" s="46" t="s">
        <v>60</v>
      </c>
      <c r="D23" s="46"/>
      <c r="E23" s="46"/>
      <c r="F23" s="46"/>
      <c r="G23" s="46"/>
    </row>
    <row r="24" spans="1:11" x14ac:dyDescent="0.2">
      <c r="A24" s="38" t="s">
        <v>17</v>
      </c>
      <c r="B24" s="36">
        <v>0.20949999999999999</v>
      </c>
      <c r="C24" s="50" t="s">
        <v>61</v>
      </c>
      <c r="D24" s="50"/>
      <c r="E24" s="50"/>
      <c r="F24" s="50"/>
      <c r="G24" s="50"/>
      <c r="J24" s="20"/>
    </row>
    <row r="25" spans="1:11" x14ac:dyDescent="0.2">
      <c r="A25" s="38" t="s">
        <v>18</v>
      </c>
      <c r="B25" s="36">
        <v>8.5500000000000007E-2</v>
      </c>
      <c r="C25" s="53" t="s">
        <v>62</v>
      </c>
      <c r="D25" s="53"/>
      <c r="E25" s="53"/>
      <c r="F25" s="53"/>
      <c r="G25" s="53"/>
      <c r="K25" s="2"/>
    </row>
    <row r="26" spans="1:11" x14ac:dyDescent="0.2">
      <c r="A26" s="37" t="s">
        <v>19</v>
      </c>
      <c r="B26" s="36">
        <v>0.03</v>
      </c>
      <c r="D26" s="14"/>
      <c r="E26" s="4"/>
      <c r="F26" s="22"/>
      <c r="G26" s="21"/>
      <c r="K26" s="2"/>
    </row>
    <row r="27" spans="1:11" x14ac:dyDescent="0.2">
      <c r="A27" s="14" t="s">
        <v>42</v>
      </c>
      <c r="B27" s="7">
        <v>11112</v>
      </c>
      <c r="C27" s="23"/>
      <c r="D27" s="2"/>
      <c r="E27" s="5"/>
      <c r="F27" s="2"/>
      <c r="G27" s="3"/>
      <c r="K27" s="2"/>
    </row>
    <row r="28" spans="1:11" x14ac:dyDescent="0.2">
      <c r="A28" s="45" t="s">
        <v>56</v>
      </c>
      <c r="B28" s="36">
        <v>0.105</v>
      </c>
      <c r="C28" s="2"/>
      <c r="D28" s="2"/>
      <c r="K28" s="2"/>
    </row>
    <row r="29" spans="1:11" ht="25.5" x14ac:dyDescent="0.2">
      <c r="A29" s="44" t="s">
        <v>43</v>
      </c>
      <c r="B29" s="43" t="s">
        <v>10</v>
      </c>
      <c r="C29" s="42" t="s">
        <v>44</v>
      </c>
      <c r="D29" s="2"/>
    </row>
    <row r="30" spans="1:11" x14ac:dyDescent="0.2">
      <c r="A30" s="40" t="s">
        <v>52</v>
      </c>
      <c r="B30" s="2">
        <v>11000</v>
      </c>
      <c r="C30" s="2">
        <v>2000</v>
      </c>
      <c r="D30" s="2"/>
    </row>
    <row r="31" spans="1:11" x14ac:dyDescent="0.2">
      <c r="A31" s="40" t="s">
        <v>53</v>
      </c>
      <c r="B31" s="2">
        <v>11500</v>
      </c>
      <c r="C31" s="2">
        <v>2200</v>
      </c>
      <c r="D31" s="2"/>
    </row>
    <row r="32" spans="1:11" x14ac:dyDescent="0.2">
      <c r="A32" s="40" t="s">
        <v>54</v>
      </c>
      <c r="B32" s="2">
        <v>12000</v>
      </c>
      <c r="C32" s="2">
        <v>2400</v>
      </c>
      <c r="D32" s="2"/>
    </row>
    <row r="33" spans="1:10" x14ac:dyDescent="0.2">
      <c r="A33" s="40" t="s">
        <v>55</v>
      </c>
      <c r="B33" s="2">
        <v>12500</v>
      </c>
      <c r="C33" s="2">
        <v>2600</v>
      </c>
      <c r="D33" s="2"/>
    </row>
    <row r="34" spans="1:10" x14ac:dyDescent="0.2">
      <c r="A34" s="40" t="s">
        <v>64</v>
      </c>
      <c r="B34" s="2">
        <v>13000</v>
      </c>
      <c r="C34" s="2">
        <v>2800</v>
      </c>
      <c r="D34" s="2"/>
    </row>
    <row r="35" spans="1:10" x14ac:dyDescent="0.2">
      <c r="A35" s="40"/>
      <c r="B35" s="2"/>
      <c r="C35" s="2"/>
      <c r="D35" s="2"/>
    </row>
    <row r="36" spans="1:10" ht="38.25" x14ac:dyDescent="0.2">
      <c r="A36" s="44" t="s">
        <v>45</v>
      </c>
      <c r="B36" s="4" t="s">
        <v>46</v>
      </c>
      <c r="C36" s="4" t="s">
        <v>47</v>
      </c>
      <c r="D36" s="4" t="s">
        <v>48</v>
      </c>
      <c r="E36" s="4" t="s">
        <v>49</v>
      </c>
      <c r="F36" s="4"/>
      <c r="G36" s="4"/>
      <c r="H36" s="4"/>
      <c r="I36" s="4"/>
    </row>
    <row r="37" spans="1:10" x14ac:dyDescent="0.2">
      <c r="A37" s="39" t="s">
        <v>50</v>
      </c>
      <c r="B37" s="41">
        <v>0.4</v>
      </c>
      <c r="C37" s="41">
        <v>0.315</v>
      </c>
      <c r="D37" s="41">
        <v>0.46</v>
      </c>
      <c r="E37" s="41">
        <v>0.5</v>
      </c>
    </row>
    <row r="38" spans="1:10" x14ac:dyDescent="0.2">
      <c r="A38" s="39" t="s">
        <v>51</v>
      </c>
      <c r="B38" s="41">
        <v>0.2</v>
      </c>
      <c r="C38" s="41">
        <v>0.216</v>
      </c>
      <c r="D38" s="41">
        <v>0.26</v>
      </c>
      <c r="E38" s="41">
        <v>0.26</v>
      </c>
    </row>
    <row r="39" spans="1:10" x14ac:dyDescent="0.2">
      <c r="A39" s="39"/>
      <c r="B39" s="18"/>
    </row>
    <row r="40" spans="1:10" x14ac:dyDescent="0.2">
      <c r="A40" s="54" t="s">
        <v>31</v>
      </c>
      <c r="B40" s="54"/>
      <c r="C40" s="54"/>
      <c r="D40" s="54"/>
      <c r="E40" s="54"/>
      <c r="F40" s="54"/>
      <c r="G40" s="54"/>
      <c r="H40" s="54"/>
      <c r="I40" s="54"/>
      <c r="J40" s="54"/>
    </row>
    <row r="41" spans="1:10" x14ac:dyDescent="0.2">
      <c r="A41" s="51" t="s">
        <v>57</v>
      </c>
      <c r="B41" s="51"/>
      <c r="C41" s="51"/>
      <c r="D41" s="51"/>
      <c r="E41" s="51"/>
      <c r="F41" s="51"/>
      <c r="G41" s="51"/>
      <c r="H41" s="51"/>
      <c r="I41" s="51"/>
      <c r="J41" s="46"/>
    </row>
    <row r="42" spans="1:10" x14ac:dyDescent="0.2">
      <c r="B42" s="18"/>
    </row>
  </sheetData>
  <mergeCells count="6">
    <mergeCell ref="A41:I41"/>
    <mergeCell ref="B1:F1"/>
    <mergeCell ref="L1:N1"/>
    <mergeCell ref="P1:R1"/>
    <mergeCell ref="C25:G25"/>
    <mergeCell ref="A40:J40"/>
  </mergeCells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8.85546875" defaultRowHeight="12.75" x14ac:dyDescent="0.2"/>
  <cols>
    <col min="1" max="1" width="42.28515625" bestFit="1" customWidth="1"/>
    <col min="2" max="2" width="9.42578125" customWidth="1"/>
    <col min="3" max="3" width="11.28515625" bestFit="1" customWidth="1"/>
    <col min="4" max="4" width="9.85546875" bestFit="1" customWidth="1"/>
    <col min="5" max="5" width="7.85546875" bestFit="1" customWidth="1"/>
    <col min="6" max="6" width="9.85546875" bestFit="1" customWidth="1"/>
    <col min="7" max="7" width="2.7109375" customWidth="1"/>
    <col min="8" max="9" width="8.85546875" bestFit="1" customWidth="1"/>
    <col min="10" max="10" width="8.85546875" customWidth="1"/>
    <col min="11" max="11" width="8.85546875" bestFit="1" customWidth="1"/>
    <col min="12" max="12" width="2.7109375" customWidth="1"/>
    <col min="13" max="14" width="7.5703125" customWidth="1"/>
    <col min="15" max="15" width="7.5703125" bestFit="1" customWidth="1"/>
    <col min="16" max="16" width="2.7109375" customWidth="1"/>
    <col min="17" max="17" width="7.5703125" bestFit="1" customWidth="1"/>
    <col min="18" max="18" width="8" customWidth="1"/>
    <col min="19" max="19" width="7.5703125" bestFit="1" customWidth="1"/>
    <col min="20" max="20" width="2.7109375" customWidth="1"/>
  </cols>
  <sheetData>
    <row r="1" spans="1:23" x14ac:dyDescent="0.2">
      <c r="A1" s="32" t="s">
        <v>37</v>
      </c>
      <c r="B1" s="52" t="s">
        <v>63</v>
      </c>
      <c r="C1" s="52"/>
      <c r="D1" s="52"/>
      <c r="E1" s="52"/>
      <c r="F1" s="52"/>
      <c r="M1" s="55" t="s">
        <v>28</v>
      </c>
      <c r="N1" s="55"/>
      <c r="O1" s="55"/>
      <c r="Q1" s="56" t="s">
        <v>29</v>
      </c>
      <c r="R1" s="56"/>
      <c r="S1" s="56"/>
      <c r="U1" s="57" t="s">
        <v>36</v>
      </c>
      <c r="V1" s="57"/>
      <c r="W1" s="57"/>
    </row>
    <row r="2" spans="1:23" s="3" customFormat="1" ht="25.5" x14ac:dyDescent="0.2">
      <c r="B2" s="49" t="s">
        <v>59</v>
      </c>
      <c r="C2" s="4" t="s">
        <v>0</v>
      </c>
      <c r="D2" s="4" t="s">
        <v>1</v>
      </c>
      <c r="E2" s="4" t="s">
        <v>15</v>
      </c>
      <c r="F2" s="4" t="s">
        <v>2</v>
      </c>
      <c r="H2" s="24" t="s">
        <v>13</v>
      </c>
      <c r="I2" s="24" t="s">
        <v>14</v>
      </c>
      <c r="J2" s="24" t="s">
        <v>35</v>
      </c>
      <c r="K2" s="4" t="s">
        <v>11</v>
      </c>
      <c r="L2" s="11"/>
      <c r="M2" s="3" t="s">
        <v>20</v>
      </c>
      <c r="N2" s="3" t="s">
        <v>21</v>
      </c>
      <c r="O2" s="3" t="s">
        <v>22</v>
      </c>
      <c r="Q2" s="3" t="s">
        <v>20</v>
      </c>
      <c r="R2" s="3" t="s">
        <v>21</v>
      </c>
      <c r="S2" s="3" t="s">
        <v>22</v>
      </c>
      <c r="U2" s="3" t="s">
        <v>20</v>
      </c>
      <c r="V2" s="3" t="s">
        <v>21</v>
      </c>
      <c r="W2" s="3" t="s">
        <v>22</v>
      </c>
    </row>
    <row r="3" spans="1:23" s="3" customFormat="1" x14ac:dyDescent="0.2">
      <c r="A3" t="s">
        <v>33</v>
      </c>
      <c r="B3" s="48">
        <v>0</v>
      </c>
      <c r="C3" s="2">
        <f>60000*104%</f>
        <v>62400</v>
      </c>
      <c r="D3" s="2">
        <f>B3/12*C3</f>
        <v>0</v>
      </c>
      <c r="E3" s="2">
        <f>(D3*$B$23)+($B$27/12*B3)</f>
        <v>0</v>
      </c>
      <c r="F3" s="2">
        <f>SUM(D3:E3)</f>
        <v>0</v>
      </c>
      <c r="H3" s="7">
        <f>O3</f>
        <v>0</v>
      </c>
      <c r="I3" s="7">
        <f>S3</f>
        <v>0</v>
      </c>
      <c r="J3" s="7">
        <f>W3</f>
        <v>0</v>
      </c>
      <c r="K3" s="7">
        <f>SUM(F3:J3)</f>
        <v>0</v>
      </c>
      <c r="L3" s="11"/>
      <c r="M3" s="25">
        <f>D3*(100%+$B$26)</f>
        <v>0</v>
      </c>
      <c r="N3" s="25">
        <f>(M3*$B$23)+($B$27/12*$B3*(1+$B$28))</f>
        <v>0</v>
      </c>
      <c r="O3" s="25">
        <f>SUM(M3:N3)</f>
        <v>0</v>
      </c>
      <c r="Q3" s="12">
        <f>M3*(100%+$B$26)</f>
        <v>0</v>
      </c>
      <c r="R3" s="12">
        <f>(Q3*$B$23)+($B$27/12*$B3*(1+$B$28)^2)</f>
        <v>0</v>
      </c>
      <c r="S3" s="12">
        <f>SUM(Q3:R3)</f>
        <v>0</v>
      </c>
      <c r="U3" s="28">
        <f>Q3*(100%+$B$26)</f>
        <v>0</v>
      </c>
      <c r="V3" s="28">
        <f>(U3*$B$23)+($B$27/12*$B3*(1+$B$28)^3)</f>
        <v>0</v>
      </c>
      <c r="W3" s="28">
        <f>SUM(U3:V3)</f>
        <v>0</v>
      </c>
    </row>
    <row r="4" spans="1:23" s="3" customFormat="1" x14ac:dyDescent="0.2">
      <c r="A4" t="s">
        <v>26</v>
      </c>
      <c r="B4" s="48">
        <v>0</v>
      </c>
      <c r="C4" s="2">
        <v>35000</v>
      </c>
      <c r="D4" s="2">
        <f t="shared" ref="D4:D7" si="0">B4/12*C4</f>
        <v>0</v>
      </c>
      <c r="E4" s="2">
        <f>(D4*$B$24)+($B$27/12*B4)</f>
        <v>0</v>
      </c>
      <c r="F4" s="2">
        <f>SUM(D4:E4)</f>
        <v>0</v>
      </c>
      <c r="H4" s="7">
        <f>O4</f>
        <v>0</v>
      </c>
      <c r="I4" s="7">
        <f>S4</f>
        <v>0</v>
      </c>
      <c r="J4" s="7">
        <f>W4</f>
        <v>0</v>
      </c>
      <c r="K4" s="7">
        <f>SUM(F4:J4)</f>
        <v>0</v>
      </c>
      <c r="L4" s="11"/>
      <c r="M4" s="25">
        <f>D4*(100%+$B$26)</f>
        <v>0</v>
      </c>
      <c r="N4" s="25">
        <f>(M4*$B$24)+($B$27/12*$B4*(1+$B$28))</f>
        <v>0</v>
      </c>
      <c r="O4" s="25">
        <f>SUM(M4:N4)</f>
        <v>0</v>
      </c>
      <c r="Q4" s="12">
        <f t="shared" ref="Q4:Q7" si="1">M4*(100%+$B$26)</f>
        <v>0</v>
      </c>
      <c r="R4" s="12">
        <f>(Q4*$B$24)+($B$27/12*$B4*(1+$B$28)^2)</f>
        <v>0</v>
      </c>
      <c r="S4" s="12">
        <f>SUM(Q4:R4)</f>
        <v>0</v>
      </c>
      <c r="U4" s="28">
        <f t="shared" ref="U4:U7" si="2">Q4*(100%+$B$26)</f>
        <v>0</v>
      </c>
      <c r="V4" s="28">
        <f>(U4*$B$24)+($B$27/12*$B4*(1+$B$28)^3)</f>
        <v>0</v>
      </c>
      <c r="W4" s="28">
        <f>SUM(U4:V4)</f>
        <v>0</v>
      </c>
    </row>
    <row r="5" spans="1:23" s="3" customFormat="1" x14ac:dyDescent="0.2">
      <c r="A5" t="s">
        <v>30</v>
      </c>
      <c r="B5" s="48">
        <v>0</v>
      </c>
      <c r="C5" s="2">
        <v>30000</v>
      </c>
      <c r="D5" s="2">
        <f t="shared" si="0"/>
        <v>0</v>
      </c>
      <c r="E5" s="2">
        <f>(D5*$B$25)+($B$27/12*B5)</f>
        <v>0</v>
      </c>
      <c r="F5" s="2">
        <f>SUM(D5:E5)</f>
        <v>0</v>
      </c>
      <c r="H5" s="7">
        <f>O5</f>
        <v>0</v>
      </c>
      <c r="I5" s="7">
        <f>S5</f>
        <v>0</v>
      </c>
      <c r="J5" s="7">
        <f>W5</f>
        <v>0</v>
      </c>
      <c r="K5" s="7">
        <f>SUM(F5:J5)</f>
        <v>0</v>
      </c>
      <c r="L5" s="11"/>
      <c r="M5" s="25">
        <f>D5*(100%+$B$26)</f>
        <v>0</v>
      </c>
      <c r="N5" s="25">
        <f>(M5*$B$25)+($B$27/12*$B5*(1+$B$28))</f>
        <v>0</v>
      </c>
      <c r="O5" s="25">
        <f>SUM(M5:N5)</f>
        <v>0</v>
      </c>
      <c r="Q5" s="12">
        <f t="shared" si="1"/>
        <v>0</v>
      </c>
      <c r="R5" s="12">
        <f>(Q5*$B$25)+($B$27/12*$B5*(1+$B$28)^2)</f>
        <v>0</v>
      </c>
      <c r="S5" s="12">
        <f>SUM(Q5:R5)</f>
        <v>0</v>
      </c>
      <c r="U5" s="28">
        <f t="shared" si="2"/>
        <v>0</v>
      </c>
      <c r="V5" s="28">
        <f>(U5*$B$25)+($B$27/12*$B5*(1+$B$28)^3)</f>
        <v>0</v>
      </c>
      <c r="W5" s="28">
        <f>SUM(U5:V5)</f>
        <v>0</v>
      </c>
    </row>
    <row r="6" spans="1:23" s="3" customFormat="1" x14ac:dyDescent="0.2">
      <c r="A6" t="s">
        <v>24</v>
      </c>
      <c r="B6" s="48">
        <v>0</v>
      </c>
      <c r="C6" s="2">
        <v>15000</v>
      </c>
      <c r="D6" s="2">
        <f t="shared" si="0"/>
        <v>0</v>
      </c>
      <c r="E6" s="2">
        <f>(D6*$B$25)+($C$30/12*B6)</f>
        <v>0</v>
      </c>
      <c r="F6" s="2">
        <f>SUM(D6:E6)</f>
        <v>0</v>
      </c>
      <c r="H6" s="7">
        <f>O6</f>
        <v>0</v>
      </c>
      <c r="I6" s="7">
        <f>S6</f>
        <v>0</v>
      </c>
      <c r="J6" s="7">
        <f>W6</f>
        <v>0</v>
      </c>
      <c r="K6" s="7">
        <f>SUM(F6:J6)</f>
        <v>0</v>
      </c>
      <c r="L6" s="11"/>
      <c r="M6" s="25">
        <f>D6*(100%+$B$26)</f>
        <v>0</v>
      </c>
      <c r="N6" s="25">
        <f>(M6*$B$25)+($C$31/12*$B6)</f>
        <v>0</v>
      </c>
      <c r="O6" s="25">
        <f>SUM(M6:N6)</f>
        <v>0</v>
      </c>
      <c r="Q6" s="12">
        <f t="shared" si="1"/>
        <v>0</v>
      </c>
      <c r="R6" s="12">
        <f>(Q6*$B$25)+($C$32/12*$B6)</f>
        <v>0</v>
      </c>
      <c r="S6" s="12">
        <f>SUM(Q6:R6)</f>
        <v>0</v>
      </c>
      <c r="U6" s="28">
        <f t="shared" si="2"/>
        <v>0</v>
      </c>
      <c r="V6" s="28">
        <f>(U6*$B$25)+($C$33/12*$B6)</f>
        <v>0</v>
      </c>
      <c r="W6" s="28">
        <f>SUM(U6:V6)</f>
        <v>0</v>
      </c>
    </row>
    <row r="7" spans="1:23" s="3" customFormat="1" x14ac:dyDescent="0.2">
      <c r="A7" s="13" t="s">
        <v>32</v>
      </c>
      <c r="B7" s="48">
        <v>0</v>
      </c>
      <c r="C7" s="2">
        <v>7500</v>
      </c>
      <c r="D7" s="2">
        <f t="shared" si="0"/>
        <v>0</v>
      </c>
      <c r="E7" s="2">
        <f>(D7*$B$25)</f>
        <v>0</v>
      </c>
      <c r="F7" s="2">
        <f>SUM(D7:E7)</f>
        <v>0</v>
      </c>
      <c r="H7" s="7">
        <f>O7</f>
        <v>0</v>
      </c>
      <c r="I7" s="7">
        <f>S7</f>
        <v>0</v>
      </c>
      <c r="J7" s="7">
        <f>W7</f>
        <v>0</v>
      </c>
      <c r="K7" s="7">
        <f>SUM(F7:J7)</f>
        <v>0</v>
      </c>
      <c r="L7" s="11"/>
      <c r="M7" s="25">
        <f>D7*(100%+$B$26)</f>
        <v>0</v>
      </c>
      <c r="N7" s="25">
        <f>(M7*$B$25)</f>
        <v>0</v>
      </c>
      <c r="O7" s="25">
        <f>SUM(M7:N7)</f>
        <v>0</v>
      </c>
      <c r="Q7" s="12">
        <f t="shared" si="1"/>
        <v>0</v>
      </c>
      <c r="R7" s="12">
        <f>(Q7*$B$25)</f>
        <v>0</v>
      </c>
      <c r="S7" s="12">
        <f>SUM(Q7:R7)</f>
        <v>0</v>
      </c>
      <c r="U7" s="28">
        <f t="shared" si="2"/>
        <v>0</v>
      </c>
      <c r="V7" s="28">
        <f>(U7*$B$25)</f>
        <v>0</v>
      </c>
      <c r="W7" s="28">
        <f>SUM(U7:V7)</f>
        <v>0</v>
      </c>
    </row>
    <row r="8" spans="1:23" x14ac:dyDescent="0.2">
      <c r="A8" t="s">
        <v>3</v>
      </c>
      <c r="B8" s="1"/>
      <c r="C8" s="2"/>
      <c r="D8" s="6">
        <f>SUM(D3:D7)</f>
        <v>0</v>
      </c>
      <c r="E8" s="6">
        <f>SUM(E3:E7)</f>
        <v>0</v>
      </c>
      <c r="F8" s="6">
        <f>SUM(F3:F7)</f>
        <v>0</v>
      </c>
      <c r="H8" s="9">
        <f>SUM(H3:H7)</f>
        <v>0</v>
      </c>
      <c r="I8" s="9">
        <f>SUM(I3:I7)</f>
        <v>0</v>
      </c>
      <c r="J8" s="9">
        <f>SUM(J3:J7)</f>
        <v>0</v>
      </c>
      <c r="K8" s="9">
        <f>SUM(K3:K7)</f>
        <v>0</v>
      </c>
      <c r="L8" s="10"/>
      <c r="M8" s="19">
        <f>SUM(M3:M7)</f>
        <v>0</v>
      </c>
      <c r="N8" s="19">
        <f>SUM(N3:N7)</f>
        <v>0</v>
      </c>
      <c r="O8" s="19">
        <f>SUM(O3:O7)</f>
        <v>0</v>
      </c>
      <c r="Q8" s="26">
        <f>SUM(Q3:Q7)</f>
        <v>0</v>
      </c>
      <c r="R8" s="26">
        <f>SUM(R3:R7)</f>
        <v>0</v>
      </c>
      <c r="S8" s="26">
        <f>SUM(S3:S7)</f>
        <v>0</v>
      </c>
      <c r="U8" s="29">
        <f>SUM(U3:U7)</f>
        <v>0</v>
      </c>
      <c r="V8" s="29">
        <f>SUM(V3:V7)</f>
        <v>0</v>
      </c>
      <c r="W8" s="29">
        <f>SUM(W3:W7)</f>
        <v>0</v>
      </c>
    </row>
    <row r="9" spans="1:23" x14ac:dyDescent="0.2">
      <c r="B9" s="1"/>
      <c r="C9" s="2"/>
      <c r="F9" s="2"/>
      <c r="H9" s="8"/>
      <c r="I9" s="8"/>
      <c r="J9" s="8"/>
    </row>
    <row r="10" spans="1:23" x14ac:dyDescent="0.2">
      <c r="A10" t="s">
        <v>4</v>
      </c>
      <c r="B10" s="1"/>
      <c r="C10" s="2"/>
      <c r="F10" s="2"/>
      <c r="H10" s="8"/>
      <c r="I10" s="8"/>
      <c r="J10" s="8"/>
      <c r="K10" s="15">
        <f t="shared" ref="K10:K15" si="3">SUM(F10:J10)</f>
        <v>0</v>
      </c>
    </row>
    <row r="11" spans="1:23" x14ac:dyDescent="0.2">
      <c r="A11" t="s">
        <v>5</v>
      </c>
      <c r="B11" s="1"/>
      <c r="C11" s="2"/>
      <c r="F11" s="2"/>
      <c r="H11" s="7"/>
      <c r="I11" s="7"/>
      <c r="J11" s="7"/>
      <c r="K11" s="15">
        <f t="shared" si="3"/>
        <v>0</v>
      </c>
    </row>
    <row r="12" spans="1:23" x14ac:dyDescent="0.2">
      <c r="A12" t="s">
        <v>6</v>
      </c>
      <c r="B12" s="1"/>
      <c r="C12" s="2"/>
      <c r="F12" s="2"/>
      <c r="H12" s="7"/>
      <c r="I12" s="7"/>
      <c r="J12" s="7"/>
      <c r="K12" s="15">
        <f t="shared" si="3"/>
        <v>0</v>
      </c>
    </row>
    <row r="13" spans="1:23" x14ac:dyDescent="0.2">
      <c r="A13" t="s">
        <v>12</v>
      </c>
      <c r="B13" s="1"/>
      <c r="C13" s="2"/>
      <c r="F13" s="2"/>
      <c r="H13" s="7"/>
      <c r="I13" s="7"/>
      <c r="J13" s="7"/>
      <c r="K13" s="15">
        <f t="shared" si="3"/>
        <v>0</v>
      </c>
    </row>
    <row r="14" spans="1:23" x14ac:dyDescent="0.2">
      <c r="A14" t="s">
        <v>25</v>
      </c>
      <c r="B14" s="1"/>
      <c r="C14" s="2"/>
      <c r="F14" s="2"/>
      <c r="H14" s="7"/>
      <c r="I14" s="7"/>
      <c r="J14" s="7"/>
      <c r="K14" s="15">
        <f t="shared" si="3"/>
        <v>0</v>
      </c>
    </row>
    <row r="15" spans="1:23" x14ac:dyDescent="0.2">
      <c r="A15" t="s">
        <v>10</v>
      </c>
      <c r="B15" s="1"/>
      <c r="C15" s="2"/>
      <c r="F15" s="2">
        <f>B30/12*B6</f>
        <v>0</v>
      </c>
      <c r="H15" s="7">
        <f>B31/12*B6</f>
        <v>0</v>
      </c>
      <c r="I15" s="7">
        <f>B32/12*B6</f>
        <v>0</v>
      </c>
      <c r="J15" s="7">
        <f>B33/12*B6</f>
        <v>0</v>
      </c>
      <c r="K15" s="15">
        <f t="shared" si="3"/>
        <v>0</v>
      </c>
    </row>
    <row r="16" spans="1:23" x14ac:dyDescent="0.2">
      <c r="A16" t="s">
        <v>7</v>
      </c>
      <c r="B16" s="1"/>
      <c r="C16" s="2"/>
      <c r="F16" s="6">
        <f>SUM(F8:F15)</f>
        <v>0</v>
      </c>
      <c r="H16" s="9">
        <f>SUM(H8:H15)</f>
        <v>0</v>
      </c>
      <c r="I16" s="9">
        <f>SUM(I8:I15)</f>
        <v>0</v>
      </c>
      <c r="J16" s="9">
        <f>SUM(J8:J15)</f>
        <v>0</v>
      </c>
      <c r="K16" s="17">
        <f>SUM(K8:K15)</f>
        <v>0</v>
      </c>
    </row>
    <row r="17" spans="1:12" x14ac:dyDescent="0.2">
      <c r="A17" t="s">
        <v>8</v>
      </c>
      <c r="B17" s="1">
        <v>0.4</v>
      </c>
      <c r="C17" s="2"/>
      <c r="F17" s="2">
        <f>F20*$B$17</f>
        <v>0</v>
      </c>
      <c r="G17" s="2"/>
      <c r="H17" s="2">
        <f>H20*$B$17</f>
        <v>0</v>
      </c>
      <c r="I17" s="2">
        <f>I20*$B$17</f>
        <v>0</v>
      </c>
      <c r="J17" s="2">
        <f>J20*$B$17</f>
        <v>0</v>
      </c>
      <c r="K17" s="2">
        <f>K20*$B$17</f>
        <v>0</v>
      </c>
      <c r="L17" s="2"/>
    </row>
    <row r="18" spans="1:12" x14ac:dyDescent="0.2">
      <c r="A18" t="s">
        <v>9</v>
      </c>
      <c r="B18" s="1"/>
      <c r="C18" s="2"/>
      <c r="F18" s="33">
        <f>SUM(F16:F17)</f>
        <v>0</v>
      </c>
      <c r="G18" s="34"/>
      <c r="H18" s="35">
        <f>SUM(H16:H17)</f>
        <v>0</v>
      </c>
      <c r="I18" s="35">
        <f>SUM(I16:I17)</f>
        <v>0</v>
      </c>
      <c r="J18" s="35">
        <f>SUM(J16:J17)</f>
        <v>0</v>
      </c>
      <c r="K18" s="33">
        <f>SUM(K16:K17)</f>
        <v>0</v>
      </c>
    </row>
    <row r="19" spans="1:12" x14ac:dyDescent="0.2">
      <c r="B19" s="1"/>
      <c r="C19" s="2"/>
      <c r="F19" s="2"/>
      <c r="K19" s="16"/>
    </row>
    <row r="20" spans="1:12" x14ac:dyDescent="0.2">
      <c r="B20" s="1"/>
      <c r="C20" s="2"/>
      <c r="E20" s="47" t="s">
        <v>27</v>
      </c>
      <c r="F20" s="2">
        <f>F16-F10-F15</f>
        <v>0</v>
      </c>
      <c r="G20" s="2"/>
      <c r="H20" s="2">
        <f>H16-H10-H15</f>
        <v>0</v>
      </c>
      <c r="I20" s="2">
        <f>I16-I10-I15</f>
        <v>0</v>
      </c>
      <c r="J20" s="2">
        <f>J16-J10-J15</f>
        <v>0</v>
      </c>
      <c r="K20" s="2">
        <f>K16-K10-K15</f>
        <v>0</v>
      </c>
    </row>
    <row r="21" spans="1:12" x14ac:dyDescent="0.2">
      <c r="B21" s="1"/>
      <c r="C21" s="2"/>
      <c r="E21" s="47" t="s">
        <v>58</v>
      </c>
      <c r="F21" s="2"/>
    </row>
    <row r="22" spans="1:12" x14ac:dyDescent="0.2">
      <c r="B22" s="1"/>
      <c r="C22" s="2"/>
      <c r="F22" s="2"/>
    </row>
    <row r="23" spans="1:12" x14ac:dyDescent="0.2">
      <c r="A23" s="38" t="s">
        <v>16</v>
      </c>
      <c r="B23" s="36">
        <v>0.20849999999999999</v>
      </c>
      <c r="C23" s="46" t="s">
        <v>60</v>
      </c>
      <c r="D23" s="46"/>
      <c r="E23" s="46"/>
      <c r="F23" s="46"/>
      <c r="G23" s="46"/>
    </row>
    <row r="24" spans="1:12" x14ac:dyDescent="0.2">
      <c r="A24" s="38" t="s">
        <v>17</v>
      </c>
      <c r="B24" s="36">
        <v>0.20949999999999999</v>
      </c>
      <c r="C24" s="50" t="s">
        <v>61</v>
      </c>
      <c r="D24" s="50"/>
      <c r="E24" s="50"/>
      <c r="F24" s="50"/>
      <c r="G24" s="50"/>
      <c r="J24" s="20"/>
      <c r="K24" s="20"/>
    </row>
    <row r="25" spans="1:12" x14ac:dyDescent="0.2">
      <c r="A25" s="38" t="s">
        <v>18</v>
      </c>
      <c r="B25" s="36">
        <v>8.5500000000000007E-2</v>
      </c>
      <c r="C25" s="53" t="s">
        <v>62</v>
      </c>
      <c r="D25" s="53"/>
      <c r="E25" s="53"/>
      <c r="F25" s="53"/>
      <c r="G25" s="53"/>
      <c r="L25" s="2"/>
    </row>
    <row r="26" spans="1:12" x14ac:dyDescent="0.2">
      <c r="A26" s="37" t="s">
        <v>19</v>
      </c>
      <c r="B26" s="36">
        <v>0.03</v>
      </c>
      <c r="D26" s="14"/>
      <c r="E26" s="4"/>
      <c r="F26" s="22"/>
      <c r="G26" s="21"/>
      <c r="L26" s="2"/>
    </row>
    <row r="27" spans="1:12" x14ac:dyDescent="0.2">
      <c r="A27" s="14" t="s">
        <v>42</v>
      </c>
      <c r="B27" s="7">
        <v>11112</v>
      </c>
      <c r="C27" s="23"/>
      <c r="D27" s="2"/>
      <c r="E27" s="5"/>
      <c r="F27" s="2"/>
      <c r="G27" s="3"/>
      <c r="L27" s="2"/>
    </row>
    <row r="28" spans="1:12" x14ac:dyDescent="0.2">
      <c r="A28" s="45" t="s">
        <v>56</v>
      </c>
      <c r="B28" s="36">
        <v>0.105</v>
      </c>
      <c r="C28" s="2"/>
      <c r="D28" s="2"/>
      <c r="L28" s="2"/>
    </row>
    <row r="29" spans="1:12" ht="25.5" x14ac:dyDescent="0.2">
      <c r="A29" s="44" t="s">
        <v>43</v>
      </c>
      <c r="B29" s="43" t="s">
        <v>10</v>
      </c>
      <c r="C29" s="42" t="s">
        <v>44</v>
      </c>
      <c r="D29" s="2"/>
    </row>
    <row r="30" spans="1:12" x14ac:dyDescent="0.2">
      <c r="A30" s="40" t="s">
        <v>52</v>
      </c>
      <c r="B30" s="2">
        <v>11000</v>
      </c>
      <c r="C30" s="2">
        <v>2000</v>
      </c>
      <c r="D30" s="2"/>
    </row>
    <row r="31" spans="1:12" x14ac:dyDescent="0.2">
      <c r="A31" s="40" t="s">
        <v>53</v>
      </c>
      <c r="B31" s="2">
        <v>11500</v>
      </c>
      <c r="C31" s="2">
        <v>2200</v>
      </c>
      <c r="D31" s="2"/>
    </row>
    <row r="32" spans="1:12" x14ac:dyDescent="0.2">
      <c r="A32" s="40" t="s">
        <v>54</v>
      </c>
      <c r="B32" s="2">
        <v>12000</v>
      </c>
      <c r="C32" s="2">
        <v>2400</v>
      </c>
      <c r="D32" s="2"/>
    </row>
    <row r="33" spans="1:11" x14ac:dyDescent="0.2">
      <c r="A33" s="40" t="s">
        <v>55</v>
      </c>
      <c r="B33" s="2">
        <v>12500</v>
      </c>
      <c r="C33" s="2">
        <v>2600</v>
      </c>
      <c r="D33" s="2"/>
    </row>
    <row r="34" spans="1:11" x14ac:dyDescent="0.2">
      <c r="A34" s="40" t="s">
        <v>64</v>
      </c>
      <c r="B34" s="2">
        <v>13000</v>
      </c>
      <c r="C34" s="2">
        <v>2800</v>
      </c>
      <c r="D34" s="2"/>
    </row>
    <row r="35" spans="1:11" x14ac:dyDescent="0.2">
      <c r="A35" s="40"/>
      <c r="B35" s="2"/>
      <c r="C35" s="2"/>
      <c r="D35" s="2"/>
    </row>
    <row r="36" spans="1:11" ht="38.25" x14ac:dyDescent="0.2">
      <c r="A36" s="44" t="s">
        <v>45</v>
      </c>
      <c r="B36" s="4" t="s">
        <v>46</v>
      </c>
      <c r="C36" s="4" t="s">
        <v>47</v>
      </c>
      <c r="D36" s="4" t="s">
        <v>48</v>
      </c>
      <c r="E36" s="4" t="s">
        <v>49</v>
      </c>
      <c r="F36" s="4"/>
      <c r="G36" s="4"/>
      <c r="H36" s="4"/>
      <c r="I36" s="4"/>
    </row>
    <row r="37" spans="1:11" x14ac:dyDescent="0.2">
      <c r="A37" s="39" t="s">
        <v>50</v>
      </c>
      <c r="B37" s="41">
        <v>0.4</v>
      </c>
      <c r="C37" s="41">
        <v>0.315</v>
      </c>
      <c r="D37" s="41">
        <v>0.46</v>
      </c>
      <c r="E37" s="41">
        <v>0.5</v>
      </c>
    </row>
    <row r="38" spans="1:11" x14ac:dyDescent="0.2">
      <c r="A38" s="39" t="s">
        <v>51</v>
      </c>
      <c r="B38" s="41">
        <v>0.2</v>
      </c>
      <c r="C38" s="41">
        <v>0.216</v>
      </c>
      <c r="D38" s="41">
        <v>0.26</v>
      </c>
      <c r="E38" s="41">
        <v>0.26</v>
      </c>
    </row>
    <row r="39" spans="1:11" x14ac:dyDescent="0.2">
      <c r="A39" s="39"/>
      <c r="B39" s="18"/>
    </row>
    <row r="40" spans="1:11" x14ac:dyDescent="0.2">
      <c r="A40" s="54" t="s">
        <v>31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x14ac:dyDescent="0.2">
      <c r="A41" s="51" t="s">
        <v>57</v>
      </c>
      <c r="B41" s="51"/>
      <c r="C41" s="51"/>
      <c r="D41" s="51"/>
      <c r="E41" s="51"/>
      <c r="F41" s="51"/>
      <c r="G41" s="51"/>
      <c r="H41" s="51"/>
      <c r="I41" s="51"/>
      <c r="J41" s="51"/>
      <c r="K41" s="46"/>
    </row>
    <row r="42" spans="1:11" x14ac:dyDescent="0.2">
      <c r="B42" s="18"/>
    </row>
  </sheetData>
  <mergeCells count="7">
    <mergeCell ref="U1:W1"/>
    <mergeCell ref="C25:G25"/>
    <mergeCell ref="A40:K40"/>
    <mergeCell ref="A41:J41"/>
    <mergeCell ref="B1:F1"/>
    <mergeCell ref="M1:O1"/>
    <mergeCell ref="Q1:S1"/>
  </mergeCells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8.85546875" defaultRowHeight="12.75" x14ac:dyDescent="0.2"/>
  <cols>
    <col min="1" max="1" width="42.28515625" bestFit="1" customWidth="1"/>
    <col min="2" max="2" width="9.42578125" customWidth="1"/>
    <col min="3" max="3" width="11.28515625" bestFit="1" customWidth="1"/>
    <col min="4" max="4" width="9.85546875" bestFit="1" customWidth="1"/>
    <col min="5" max="5" width="8.85546875" customWidth="1"/>
    <col min="6" max="6" width="9.85546875" bestFit="1" customWidth="1"/>
    <col min="7" max="7" width="2.7109375" customWidth="1"/>
    <col min="8" max="9" width="8.85546875" bestFit="1" customWidth="1"/>
    <col min="10" max="11" width="8.85546875" customWidth="1"/>
    <col min="12" max="12" width="8.85546875" bestFit="1" customWidth="1"/>
    <col min="13" max="13" width="2.7109375" customWidth="1"/>
    <col min="14" max="15" width="7.5703125" customWidth="1"/>
    <col min="16" max="16" width="8.5703125" bestFit="1" customWidth="1"/>
    <col min="17" max="17" width="2.7109375" customWidth="1"/>
    <col min="18" max="18" width="7.5703125" bestFit="1" customWidth="1"/>
    <col min="19" max="19" width="8" customWidth="1"/>
    <col min="20" max="20" width="8.5703125" bestFit="1" customWidth="1"/>
    <col min="21" max="21" width="2.5703125" customWidth="1"/>
    <col min="25" max="25" width="2.7109375" customWidth="1"/>
    <col min="27" max="27" width="9.140625" bestFit="1" customWidth="1"/>
  </cols>
  <sheetData>
    <row r="1" spans="1:28" x14ac:dyDescent="0.2">
      <c r="A1" s="32" t="s">
        <v>39</v>
      </c>
      <c r="B1" s="52" t="s">
        <v>63</v>
      </c>
      <c r="C1" s="52"/>
      <c r="D1" s="52"/>
      <c r="E1" s="52"/>
      <c r="F1" s="52"/>
      <c r="N1" s="55" t="s">
        <v>28</v>
      </c>
      <c r="O1" s="55"/>
      <c r="P1" s="55"/>
      <c r="R1" s="56" t="s">
        <v>29</v>
      </c>
      <c r="S1" s="56"/>
      <c r="T1" s="56"/>
      <c r="V1" s="57" t="s">
        <v>36</v>
      </c>
      <c r="W1" s="57"/>
      <c r="X1" s="57"/>
      <c r="Z1" s="58" t="s">
        <v>40</v>
      </c>
      <c r="AA1" s="58"/>
      <c r="AB1" s="58"/>
    </row>
    <row r="2" spans="1:28" s="3" customFormat="1" ht="25.5" x14ac:dyDescent="0.2">
      <c r="B2" s="49" t="s">
        <v>59</v>
      </c>
      <c r="C2" s="4" t="s">
        <v>0</v>
      </c>
      <c r="D2" s="4" t="s">
        <v>1</v>
      </c>
      <c r="E2" s="4" t="s">
        <v>15</v>
      </c>
      <c r="F2" s="4" t="s">
        <v>2</v>
      </c>
      <c r="H2" s="24" t="s">
        <v>13</v>
      </c>
      <c r="I2" s="24" t="s">
        <v>14</v>
      </c>
      <c r="J2" s="24" t="s">
        <v>35</v>
      </c>
      <c r="K2" s="24" t="s">
        <v>41</v>
      </c>
      <c r="L2" s="4" t="s">
        <v>11</v>
      </c>
      <c r="M2" s="11"/>
      <c r="N2" s="3" t="s">
        <v>20</v>
      </c>
      <c r="O2" s="3" t="s">
        <v>21</v>
      </c>
      <c r="P2" s="3" t="s">
        <v>22</v>
      </c>
      <c r="R2" s="3" t="s">
        <v>20</v>
      </c>
      <c r="S2" s="3" t="s">
        <v>21</v>
      </c>
      <c r="T2" s="3" t="s">
        <v>22</v>
      </c>
      <c r="V2" s="3" t="s">
        <v>20</v>
      </c>
      <c r="W2" s="3" t="s">
        <v>21</v>
      </c>
      <c r="X2" s="3" t="s">
        <v>22</v>
      </c>
      <c r="Z2" s="3" t="s">
        <v>20</v>
      </c>
      <c r="AA2" s="3" t="s">
        <v>21</v>
      </c>
      <c r="AB2" s="3" t="s">
        <v>22</v>
      </c>
    </row>
    <row r="3" spans="1:28" s="3" customFormat="1" x14ac:dyDescent="0.2">
      <c r="A3" t="s">
        <v>33</v>
      </c>
      <c r="B3" s="48">
        <v>0</v>
      </c>
      <c r="C3" s="2">
        <f>60000*104%</f>
        <v>62400</v>
      </c>
      <c r="D3" s="2">
        <f>B3/12*C3</f>
        <v>0</v>
      </c>
      <c r="E3" s="2">
        <f>(D3*$B$23)+($B$27/12*B3)</f>
        <v>0</v>
      </c>
      <c r="F3" s="2">
        <f>SUM(D3:E3)</f>
        <v>0</v>
      </c>
      <c r="H3" s="7">
        <f>P3</f>
        <v>0</v>
      </c>
      <c r="I3" s="7">
        <f>T3</f>
        <v>0</v>
      </c>
      <c r="J3" s="7">
        <f>X3</f>
        <v>0</v>
      </c>
      <c r="K3" s="7">
        <f>AB3</f>
        <v>0</v>
      </c>
      <c r="L3" s="7">
        <f>SUM(F3:K3)</f>
        <v>0</v>
      </c>
      <c r="M3" s="11"/>
      <c r="N3" s="25">
        <f>D3*(100%+$B$26)</f>
        <v>0</v>
      </c>
      <c r="O3" s="25">
        <f>(N3*$B$23)+($B$27/12*$B3*(1+$B$28))</f>
        <v>0</v>
      </c>
      <c r="P3" s="25">
        <f>SUM(N3:O3)</f>
        <v>0</v>
      </c>
      <c r="R3" s="12">
        <f>N3*(100%+$B$26)</f>
        <v>0</v>
      </c>
      <c r="S3" s="12">
        <f>(R3*$B$23)+($B$27/12*$B3*(1+$B$28)^2)</f>
        <v>0</v>
      </c>
      <c r="T3" s="12">
        <f>SUM(R3:S3)</f>
        <v>0</v>
      </c>
      <c r="V3" s="28">
        <f>R3*(100%+$B$26)</f>
        <v>0</v>
      </c>
      <c r="W3" s="28">
        <f>(V3*$B$23)+($B$27/12*$B3*(1+$B$28)^3)</f>
        <v>0</v>
      </c>
      <c r="X3" s="28">
        <f>SUM(V3:W3)</f>
        <v>0</v>
      </c>
      <c r="Z3" s="30">
        <f>V3*(100%+$B$26)</f>
        <v>0</v>
      </c>
      <c r="AA3" s="30">
        <f>(Z3*$B$23)+($B$27/12*$B3*(1+$B$28)^4)</f>
        <v>0</v>
      </c>
      <c r="AB3" s="30">
        <f>SUM(Z3:AA3)</f>
        <v>0</v>
      </c>
    </row>
    <row r="4" spans="1:28" s="3" customFormat="1" x14ac:dyDescent="0.2">
      <c r="A4" t="s">
        <v>26</v>
      </c>
      <c r="B4" s="48">
        <v>0</v>
      </c>
      <c r="C4" s="2">
        <v>35000</v>
      </c>
      <c r="D4" s="2">
        <f t="shared" ref="D4:D7" si="0">B4/12*C4</f>
        <v>0</v>
      </c>
      <c r="E4" s="2">
        <f>(D4*$B$24)+($B$27/12*B4)</f>
        <v>0</v>
      </c>
      <c r="F4" s="2">
        <f>SUM(D4:E4)</f>
        <v>0</v>
      </c>
      <c r="H4" s="7">
        <f>P4</f>
        <v>0</v>
      </c>
      <c r="I4" s="7">
        <f>T4</f>
        <v>0</v>
      </c>
      <c r="J4" s="7">
        <f>X4</f>
        <v>0</v>
      </c>
      <c r="K4" s="7">
        <f>AB4</f>
        <v>0</v>
      </c>
      <c r="L4" s="7">
        <f>SUM(F4:K4)</f>
        <v>0</v>
      </c>
      <c r="M4" s="11"/>
      <c r="N4" s="25">
        <f>D4*(100%+$B$26)</f>
        <v>0</v>
      </c>
      <c r="O4" s="25">
        <f>(N4*$B$24)+($B$27/12*$B4*(1+$B$28))</f>
        <v>0</v>
      </c>
      <c r="P4" s="25">
        <f>SUM(N4:O4)</f>
        <v>0</v>
      </c>
      <c r="R4" s="12">
        <f t="shared" ref="R4:R7" si="1">N4*(100%+$B$26)</f>
        <v>0</v>
      </c>
      <c r="S4" s="12">
        <f>(R4*$B$24)+($B$27/12*$B4*(1+$B$28)^2)</f>
        <v>0</v>
      </c>
      <c r="T4" s="12">
        <f>SUM(R4:S4)</f>
        <v>0</v>
      </c>
      <c r="V4" s="28">
        <f t="shared" ref="V4:V7" si="2">R4*(100%+$B$26)</f>
        <v>0</v>
      </c>
      <c r="W4" s="28">
        <f>(V4*$B$24)+($B$27/12*$B4*(1+$B$28)^3)</f>
        <v>0</v>
      </c>
      <c r="X4" s="28">
        <f>SUM(V4:W4)</f>
        <v>0</v>
      </c>
      <c r="Z4" s="30">
        <f t="shared" ref="Z4:Z7" si="3">V4*(100%+$B$26)</f>
        <v>0</v>
      </c>
      <c r="AA4" s="30">
        <f>(Z4*$B$24)+($B$27/12*$B4*(1+$B$28)^4)</f>
        <v>0</v>
      </c>
      <c r="AB4" s="30">
        <f>SUM(Z4:AA4)</f>
        <v>0</v>
      </c>
    </row>
    <row r="5" spans="1:28" s="3" customFormat="1" x14ac:dyDescent="0.2">
      <c r="A5" t="s">
        <v>30</v>
      </c>
      <c r="B5" s="48">
        <v>0</v>
      </c>
      <c r="C5" s="2">
        <v>30000</v>
      </c>
      <c r="D5" s="2">
        <f t="shared" si="0"/>
        <v>0</v>
      </c>
      <c r="E5" s="2">
        <f>(D5*$B$25)+($B$27/12*B5)</f>
        <v>0</v>
      </c>
      <c r="F5" s="2">
        <f>SUM(D5:E5)</f>
        <v>0</v>
      </c>
      <c r="H5" s="7">
        <f>P5</f>
        <v>0</v>
      </c>
      <c r="I5" s="7">
        <f>T5</f>
        <v>0</v>
      </c>
      <c r="J5" s="7">
        <f>X5</f>
        <v>0</v>
      </c>
      <c r="K5" s="7">
        <f>AB5</f>
        <v>0</v>
      </c>
      <c r="L5" s="7">
        <f>SUM(F5:K5)</f>
        <v>0</v>
      </c>
      <c r="M5" s="11"/>
      <c r="N5" s="25">
        <f t="shared" ref="N5:N7" si="4">D5*(100%+$B$26)</f>
        <v>0</v>
      </c>
      <c r="O5" s="25">
        <f>(N5*$B$25)+($B$27/12*$B5*(1+$B$28))</f>
        <v>0</v>
      </c>
      <c r="P5" s="25">
        <f>SUM(N5:O5)</f>
        <v>0</v>
      </c>
      <c r="R5" s="12">
        <f t="shared" si="1"/>
        <v>0</v>
      </c>
      <c r="S5" s="12">
        <f>(R5*$B$25)+($B$27/12*$B5*(1+$B$28)^2)</f>
        <v>0</v>
      </c>
      <c r="T5" s="12">
        <f>SUM(R5:S5)</f>
        <v>0</v>
      </c>
      <c r="V5" s="28">
        <f t="shared" si="2"/>
        <v>0</v>
      </c>
      <c r="W5" s="28">
        <f>(V5*$B$25)+($B$27/12*$B5*(1+$B$28)^3)</f>
        <v>0</v>
      </c>
      <c r="X5" s="28">
        <f>SUM(V5:W5)</f>
        <v>0</v>
      </c>
      <c r="Z5" s="30">
        <f t="shared" si="3"/>
        <v>0</v>
      </c>
      <c r="AA5" s="30">
        <f>(Z5*$B$25)+($B$27/12*$B5*(1+$B$28)^4)</f>
        <v>0</v>
      </c>
      <c r="AB5" s="30">
        <f>SUM(Z5:AA5)</f>
        <v>0</v>
      </c>
    </row>
    <row r="6" spans="1:28" s="3" customFormat="1" x14ac:dyDescent="0.2">
      <c r="A6" t="s">
        <v>24</v>
      </c>
      <c r="B6" s="48">
        <v>0</v>
      </c>
      <c r="C6" s="2">
        <v>15000</v>
      </c>
      <c r="D6" s="2">
        <f t="shared" si="0"/>
        <v>0</v>
      </c>
      <c r="E6" s="2">
        <f>(D6*$B$25)+($C$30/12*B6)</f>
        <v>0</v>
      </c>
      <c r="F6" s="2">
        <f>SUM(D6:E6)</f>
        <v>0</v>
      </c>
      <c r="H6" s="7">
        <f>P6</f>
        <v>0</v>
      </c>
      <c r="I6" s="7">
        <f>T6</f>
        <v>0</v>
      </c>
      <c r="J6" s="7">
        <f>X6</f>
        <v>0</v>
      </c>
      <c r="K6" s="7">
        <f>AB6</f>
        <v>0</v>
      </c>
      <c r="L6" s="7">
        <f>SUM(F6:K6)</f>
        <v>0</v>
      </c>
      <c r="M6" s="11"/>
      <c r="N6" s="25">
        <f t="shared" si="4"/>
        <v>0</v>
      </c>
      <c r="O6" s="25">
        <f>(N6*$B$25)+($C$31/12*$B6)</f>
        <v>0</v>
      </c>
      <c r="P6" s="25">
        <f>SUM(N6:O6)</f>
        <v>0</v>
      </c>
      <c r="R6" s="12">
        <f t="shared" si="1"/>
        <v>0</v>
      </c>
      <c r="S6" s="12">
        <f>(R6*$B$25)+($C$32/12*$B6)</f>
        <v>0</v>
      </c>
      <c r="T6" s="12">
        <f>SUM(R6:S6)</f>
        <v>0</v>
      </c>
      <c r="V6" s="28">
        <f t="shared" si="2"/>
        <v>0</v>
      </c>
      <c r="W6" s="28">
        <f>(V6*$B$25)+($C$33/12*$B6)</f>
        <v>0</v>
      </c>
      <c r="X6" s="28">
        <f>SUM(V6:W6)</f>
        <v>0</v>
      </c>
      <c r="Z6" s="30">
        <f t="shared" si="3"/>
        <v>0</v>
      </c>
      <c r="AA6" s="30">
        <f>(Z6*$B$25)+($C$34/12*$B6)</f>
        <v>0</v>
      </c>
      <c r="AB6" s="30">
        <f>SUM(Z6:AA6)</f>
        <v>0</v>
      </c>
    </row>
    <row r="7" spans="1:28" s="3" customFormat="1" x14ac:dyDescent="0.2">
      <c r="A7" s="13" t="s">
        <v>32</v>
      </c>
      <c r="B7" s="48">
        <v>0</v>
      </c>
      <c r="C7" s="2">
        <v>7500</v>
      </c>
      <c r="D7" s="2">
        <f t="shared" si="0"/>
        <v>0</v>
      </c>
      <c r="E7" s="2">
        <f>(D7*$B$25)</f>
        <v>0</v>
      </c>
      <c r="F7" s="2">
        <f>SUM(D7:E7)</f>
        <v>0</v>
      </c>
      <c r="H7" s="7">
        <f>P7</f>
        <v>0</v>
      </c>
      <c r="I7" s="7">
        <f>T7</f>
        <v>0</v>
      </c>
      <c r="J7" s="7">
        <f>X7</f>
        <v>0</v>
      </c>
      <c r="K7" s="7">
        <f>AB7</f>
        <v>0</v>
      </c>
      <c r="L7" s="7">
        <f>SUM(F7:K7)</f>
        <v>0</v>
      </c>
      <c r="M7" s="11"/>
      <c r="N7" s="25">
        <f t="shared" si="4"/>
        <v>0</v>
      </c>
      <c r="O7" s="25">
        <f>(N7*$B$25)</f>
        <v>0</v>
      </c>
      <c r="P7" s="25">
        <f>SUM(N7:O7)</f>
        <v>0</v>
      </c>
      <c r="R7" s="12">
        <f t="shared" si="1"/>
        <v>0</v>
      </c>
      <c r="S7" s="12">
        <f>(R7*$B$25)</f>
        <v>0</v>
      </c>
      <c r="T7" s="12">
        <f>SUM(R7:S7)</f>
        <v>0</v>
      </c>
      <c r="V7" s="28">
        <f t="shared" si="2"/>
        <v>0</v>
      </c>
      <c r="W7" s="28">
        <f>(V7*$B$25)</f>
        <v>0</v>
      </c>
      <c r="X7" s="28">
        <f>SUM(V7:W7)</f>
        <v>0</v>
      </c>
      <c r="Z7" s="30">
        <f t="shared" si="3"/>
        <v>0</v>
      </c>
      <c r="AA7" s="30">
        <f>(Z7*$B$25)</f>
        <v>0</v>
      </c>
      <c r="AB7" s="30">
        <f>SUM(Z7:AA7)</f>
        <v>0</v>
      </c>
    </row>
    <row r="8" spans="1:28" x14ac:dyDescent="0.2">
      <c r="A8" t="s">
        <v>3</v>
      </c>
      <c r="B8" s="1"/>
      <c r="C8" s="2"/>
      <c r="D8" s="6">
        <f>SUM(D3:D7)</f>
        <v>0</v>
      </c>
      <c r="E8" s="6">
        <f>SUM(E3:E7)</f>
        <v>0</v>
      </c>
      <c r="F8" s="6">
        <f>SUM(F3:F7)</f>
        <v>0</v>
      </c>
      <c r="H8" s="9">
        <f>SUM(H3:H7)</f>
        <v>0</v>
      </c>
      <c r="I8" s="9">
        <f>SUM(I3:I7)</f>
        <v>0</v>
      </c>
      <c r="J8" s="9">
        <f>SUM(J3:J7)</f>
        <v>0</v>
      </c>
      <c r="K8" s="9">
        <f>SUM(K3:K7)</f>
        <v>0</v>
      </c>
      <c r="L8" s="9">
        <f>SUM(L3:L7)</f>
        <v>0</v>
      </c>
      <c r="M8" s="10"/>
      <c r="N8" s="19">
        <f>SUM(N3:N7)</f>
        <v>0</v>
      </c>
      <c r="O8" s="19">
        <f>SUM(O3:O7)</f>
        <v>0</v>
      </c>
      <c r="P8" s="19">
        <f>SUM(P3:P7)</f>
        <v>0</v>
      </c>
      <c r="R8" s="26">
        <f>SUM(R3:R7)</f>
        <v>0</v>
      </c>
      <c r="S8" s="26">
        <f>SUM(S3:S7)</f>
        <v>0</v>
      </c>
      <c r="T8" s="26">
        <f>SUM(T3:T7)</f>
        <v>0</v>
      </c>
      <c r="V8" s="29">
        <f>SUM(V3:V7)</f>
        <v>0</v>
      </c>
      <c r="W8" s="29">
        <f>SUM(W3:W7)</f>
        <v>0</v>
      </c>
      <c r="X8" s="29">
        <f>SUM(X3:X7)</f>
        <v>0</v>
      </c>
      <c r="Z8" s="31">
        <f>SUM(Z3:Z7)</f>
        <v>0</v>
      </c>
      <c r="AA8" s="31">
        <f>SUM(AA3:AA7)</f>
        <v>0</v>
      </c>
      <c r="AB8" s="31">
        <f>SUM(AB3:AB7)</f>
        <v>0</v>
      </c>
    </row>
    <row r="9" spans="1:28" x14ac:dyDescent="0.2">
      <c r="B9" s="1"/>
      <c r="C9" s="2"/>
      <c r="F9" s="2"/>
      <c r="H9" s="8"/>
      <c r="I9" s="8"/>
      <c r="J9" s="8"/>
      <c r="K9" s="8"/>
    </row>
    <row r="10" spans="1:28" x14ac:dyDescent="0.2">
      <c r="A10" t="s">
        <v>4</v>
      </c>
      <c r="B10" s="1"/>
      <c r="C10" s="2"/>
      <c r="F10" s="2"/>
      <c r="H10" s="8"/>
      <c r="I10" s="8"/>
      <c r="J10" s="8"/>
      <c r="K10" s="8"/>
      <c r="L10" s="15">
        <f t="shared" ref="L10:L15" si="5">SUM(F10:K10)</f>
        <v>0</v>
      </c>
    </row>
    <row r="11" spans="1:28" x14ac:dyDescent="0.2">
      <c r="A11" t="s">
        <v>5</v>
      </c>
      <c r="B11" s="1"/>
      <c r="C11" s="2"/>
      <c r="F11" s="2"/>
      <c r="H11" s="7"/>
      <c r="I11" s="7"/>
      <c r="J11" s="7"/>
      <c r="K11" s="7"/>
      <c r="L11" s="15">
        <f t="shared" si="5"/>
        <v>0</v>
      </c>
    </row>
    <row r="12" spans="1:28" x14ac:dyDescent="0.2">
      <c r="A12" t="s">
        <v>6</v>
      </c>
      <c r="B12" s="1"/>
      <c r="C12" s="2"/>
      <c r="F12" s="2"/>
      <c r="H12" s="7"/>
      <c r="I12" s="7"/>
      <c r="J12" s="7"/>
      <c r="K12" s="7"/>
      <c r="L12" s="15">
        <f t="shared" si="5"/>
        <v>0</v>
      </c>
    </row>
    <row r="13" spans="1:28" x14ac:dyDescent="0.2">
      <c r="A13" t="s">
        <v>12</v>
      </c>
      <c r="B13" s="1"/>
      <c r="C13" s="2"/>
      <c r="F13" s="2"/>
      <c r="H13" s="7"/>
      <c r="I13" s="7"/>
      <c r="J13" s="7"/>
      <c r="K13" s="7"/>
      <c r="L13" s="15">
        <f t="shared" si="5"/>
        <v>0</v>
      </c>
    </row>
    <row r="14" spans="1:28" x14ac:dyDescent="0.2">
      <c r="A14" t="s">
        <v>25</v>
      </c>
      <c r="B14" s="1"/>
      <c r="C14" s="2"/>
      <c r="F14" s="2"/>
      <c r="H14" s="7"/>
      <c r="I14" s="7"/>
      <c r="J14" s="7"/>
      <c r="K14" s="7"/>
      <c r="L14" s="15">
        <f t="shared" si="5"/>
        <v>0</v>
      </c>
    </row>
    <row r="15" spans="1:28" x14ac:dyDescent="0.2">
      <c r="A15" t="s">
        <v>10</v>
      </c>
      <c r="B15" s="1"/>
      <c r="C15" s="2"/>
      <c r="F15" s="2">
        <f>B30/12*B6</f>
        <v>0</v>
      </c>
      <c r="H15" s="7">
        <f>B31/12*B6</f>
        <v>0</v>
      </c>
      <c r="I15" s="7">
        <f>B32/12*B6</f>
        <v>0</v>
      </c>
      <c r="J15" s="7">
        <f>B33/12*B6</f>
        <v>0</v>
      </c>
      <c r="K15" s="7">
        <f>B34/12*B6</f>
        <v>0</v>
      </c>
      <c r="L15" s="15">
        <f t="shared" si="5"/>
        <v>0</v>
      </c>
    </row>
    <row r="16" spans="1:28" x14ac:dyDescent="0.2">
      <c r="A16" t="s">
        <v>7</v>
      </c>
      <c r="B16" s="1"/>
      <c r="C16" s="2"/>
      <c r="F16" s="6">
        <f>SUM(F8:F15)</f>
        <v>0</v>
      </c>
      <c r="H16" s="9">
        <f>SUM(H8:H15)</f>
        <v>0</v>
      </c>
      <c r="I16" s="9">
        <f>SUM(I8:I15)</f>
        <v>0</v>
      </c>
      <c r="J16" s="9">
        <f>SUM(J8:J15)</f>
        <v>0</v>
      </c>
      <c r="K16" s="9">
        <f>SUM(K8:K15)</f>
        <v>0</v>
      </c>
      <c r="L16" s="17">
        <f>SUM(L8:L15)</f>
        <v>0</v>
      </c>
    </row>
    <row r="17" spans="1:13" x14ac:dyDescent="0.2">
      <c r="A17" t="s">
        <v>8</v>
      </c>
      <c r="B17" s="1">
        <v>0.4</v>
      </c>
      <c r="C17" s="2"/>
      <c r="F17" s="2">
        <f>F20*$B$17</f>
        <v>0</v>
      </c>
      <c r="G17" s="2"/>
      <c r="H17" s="2">
        <f>H20*$B$17</f>
        <v>0</v>
      </c>
      <c r="I17" s="2">
        <f>I20*$B$17</f>
        <v>0</v>
      </c>
      <c r="J17" s="2">
        <f>J20*$B$17</f>
        <v>0</v>
      </c>
      <c r="K17" s="2">
        <f>K20*$B$17</f>
        <v>0</v>
      </c>
      <c r="L17" s="2">
        <f>L20*$B$17</f>
        <v>0</v>
      </c>
      <c r="M17" s="2"/>
    </row>
    <row r="18" spans="1:13" x14ac:dyDescent="0.2">
      <c r="A18" t="s">
        <v>9</v>
      </c>
      <c r="B18" s="1"/>
      <c r="C18" s="2"/>
      <c r="F18" s="33">
        <f>SUM(F16:F17)</f>
        <v>0</v>
      </c>
      <c r="G18" s="34"/>
      <c r="H18" s="35">
        <f>SUM(H16:H17)</f>
        <v>0</v>
      </c>
      <c r="I18" s="35">
        <f>SUM(I16:I17)</f>
        <v>0</v>
      </c>
      <c r="J18" s="35">
        <f>SUM(J16:J17)</f>
        <v>0</v>
      </c>
      <c r="K18" s="35">
        <f>SUM(K16:K17)</f>
        <v>0</v>
      </c>
      <c r="L18" s="33">
        <f>SUM(L16:L17)</f>
        <v>0</v>
      </c>
    </row>
    <row r="19" spans="1:13" x14ac:dyDescent="0.2">
      <c r="B19" s="1"/>
      <c r="C19" s="2"/>
      <c r="F19" s="2"/>
      <c r="L19" s="16"/>
    </row>
    <row r="20" spans="1:13" x14ac:dyDescent="0.2">
      <c r="B20" s="1"/>
      <c r="C20" s="2"/>
      <c r="E20" s="27" t="s">
        <v>27</v>
      </c>
      <c r="F20" s="2">
        <f>F16-F10-F15</f>
        <v>0</v>
      </c>
      <c r="G20" s="2"/>
      <c r="H20" s="2">
        <f>H16-H10-H15</f>
        <v>0</v>
      </c>
      <c r="I20" s="2">
        <f>I16-I10-I15</f>
        <v>0</v>
      </c>
      <c r="J20" s="2">
        <f>J16-J10-J15</f>
        <v>0</v>
      </c>
      <c r="K20" s="2">
        <f>K16-K10-K15</f>
        <v>0</v>
      </c>
      <c r="L20" s="2">
        <f>L16-L10-L15</f>
        <v>0</v>
      </c>
    </row>
    <row r="21" spans="1:13" x14ac:dyDescent="0.2">
      <c r="B21" s="1"/>
      <c r="C21" s="2"/>
      <c r="E21" s="27" t="s">
        <v>58</v>
      </c>
      <c r="F21" s="2"/>
    </row>
    <row r="22" spans="1:13" x14ac:dyDescent="0.2">
      <c r="B22" s="1"/>
      <c r="C22" s="2"/>
      <c r="F22" s="2"/>
    </row>
    <row r="23" spans="1:13" x14ac:dyDescent="0.2">
      <c r="A23" s="38" t="s">
        <v>16</v>
      </c>
      <c r="B23" s="36">
        <v>0.20849999999999999</v>
      </c>
      <c r="C23" s="46" t="s">
        <v>60</v>
      </c>
      <c r="D23" s="46"/>
      <c r="E23" s="46"/>
      <c r="F23" s="46"/>
      <c r="G23" s="46"/>
    </row>
    <row r="24" spans="1:13" x14ac:dyDescent="0.2">
      <c r="A24" s="38" t="s">
        <v>17</v>
      </c>
      <c r="B24" s="36">
        <v>0.20949999999999999</v>
      </c>
      <c r="C24" s="50" t="s">
        <v>61</v>
      </c>
      <c r="D24" s="50"/>
      <c r="E24" s="50"/>
      <c r="F24" s="50"/>
      <c r="G24" s="50"/>
      <c r="J24" s="20"/>
      <c r="K24" s="20"/>
      <c r="L24" s="20"/>
    </row>
    <row r="25" spans="1:13" x14ac:dyDescent="0.2">
      <c r="A25" s="38" t="s">
        <v>18</v>
      </c>
      <c r="B25" s="36">
        <v>8.5500000000000007E-2</v>
      </c>
      <c r="C25" s="53" t="s">
        <v>62</v>
      </c>
      <c r="D25" s="53"/>
      <c r="E25" s="53"/>
      <c r="F25" s="53"/>
      <c r="G25" s="53"/>
      <c r="K25" s="8"/>
      <c r="M25" s="2"/>
    </row>
    <row r="26" spans="1:13" x14ac:dyDescent="0.2">
      <c r="A26" s="37" t="s">
        <v>19</v>
      </c>
      <c r="B26" s="36">
        <v>0.03</v>
      </c>
      <c r="D26" s="14"/>
      <c r="E26" s="4"/>
      <c r="F26" s="22"/>
      <c r="G26" s="21"/>
      <c r="K26" s="8"/>
      <c r="M26" s="2"/>
    </row>
    <row r="27" spans="1:13" x14ac:dyDescent="0.2">
      <c r="A27" s="14" t="s">
        <v>42</v>
      </c>
      <c r="B27" s="7">
        <v>11112</v>
      </c>
      <c r="C27" s="23"/>
      <c r="D27" s="2"/>
      <c r="E27" s="5"/>
      <c r="F27" s="2"/>
      <c r="G27" s="3"/>
      <c r="K27" s="14"/>
      <c r="M27" s="2"/>
    </row>
    <row r="28" spans="1:13" x14ac:dyDescent="0.2">
      <c r="A28" s="45" t="s">
        <v>56</v>
      </c>
      <c r="B28" s="36">
        <v>0.105</v>
      </c>
      <c r="C28" s="2"/>
      <c r="D28" s="2"/>
      <c r="K28" s="7"/>
      <c r="M28" s="2"/>
    </row>
    <row r="29" spans="1:13" ht="25.5" x14ac:dyDescent="0.2">
      <c r="A29" s="44" t="s">
        <v>43</v>
      </c>
      <c r="B29" s="43" t="s">
        <v>10</v>
      </c>
      <c r="C29" s="42" t="s">
        <v>44</v>
      </c>
      <c r="D29" s="2"/>
    </row>
    <row r="30" spans="1:13" x14ac:dyDescent="0.2">
      <c r="A30" s="40" t="s">
        <v>52</v>
      </c>
      <c r="B30" s="2">
        <v>11000</v>
      </c>
      <c r="C30" s="2">
        <v>2000</v>
      </c>
      <c r="D30" s="2"/>
    </row>
    <row r="31" spans="1:13" x14ac:dyDescent="0.2">
      <c r="A31" s="40" t="s">
        <v>53</v>
      </c>
      <c r="B31" s="2">
        <v>11500</v>
      </c>
      <c r="C31" s="2">
        <v>2200</v>
      </c>
      <c r="D31" s="2"/>
    </row>
    <row r="32" spans="1:13" x14ac:dyDescent="0.2">
      <c r="A32" s="40" t="s">
        <v>54</v>
      </c>
      <c r="B32" s="2">
        <v>12000</v>
      </c>
      <c r="C32" s="2">
        <v>2400</v>
      </c>
      <c r="D32" s="2"/>
    </row>
    <row r="33" spans="1:12" x14ac:dyDescent="0.2">
      <c r="A33" s="40" t="s">
        <v>55</v>
      </c>
      <c r="B33" s="2">
        <v>12500</v>
      </c>
      <c r="C33" s="2">
        <v>2600</v>
      </c>
      <c r="D33" s="2"/>
    </row>
    <row r="34" spans="1:12" x14ac:dyDescent="0.2">
      <c r="A34" s="40" t="s">
        <v>64</v>
      </c>
      <c r="B34" s="2">
        <v>13000</v>
      </c>
      <c r="C34" s="2">
        <v>2800</v>
      </c>
      <c r="D34" s="2"/>
    </row>
    <row r="35" spans="1:12" x14ac:dyDescent="0.2">
      <c r="A35" s="40"/>
      <c r="B35" s="2"/>
      <c r="C35" s="2"/>
      <c r="D35" s="2"/>
    </row>
    <row r="36" spans="1:12" ht="25.5" x14ac:dyDescent="0.2">
      <c r="A36" s="44" t="s">
        <v>45</v>
      </c>
      <c r="B36" s="4" t="s">
        <v>46</v>
      </c>
      <c r="C36" s="4" t="s">
        <v>47</v>
      </c>
      <c r="D36" s="4" t="s">
        <v>48</v>
      </c>
      <c r="E36" s="4" t="s">
        <v>49</v>
      </c>
      <c r="F36" s="4"/>
      <c r="G36" s="4"/>
      <c r="H36" s="4"/>
      <c r="I36" s="4"/>
    </row>
    <row r="37" spans="1:12" x14ac:dyDescent="0.2">
      <c r="A37" s="39" t="s">
        <v>50</v>
      </c>
      <c r="B37" s="41">
        <v>0.4</v>
      </c>
      <c r="C37" s="41">
        <v>0.315</v>
      </c>
      <c r="D37" s="41">
        <v>0.46</v>
      </c>
      <c r="E37" s="41">
        <v>0.5</v>
      </c>
    </row>
    <row r="38" spans="1:12" x14ac:dyDescent="0.2">
      <c r="A38" s="39" t="s">
        <v>51</v>
      </c>
      <c r="B38" s="41">
        <v>0.2</v>
      </c>
      <c r="C38" s="41">
        <v>0.216</v>
      </c>
      <c r="D38" s="41">
        <v>0.26</v>
      </c>
      <c r="E38" s="41">
        <v>0.26</v>
      </c>
    </row>
    <row r="39" spans="1:12" x14ac:dyDescent="0.2">
      <c r="A39" s="39"/>
      <c r="B39" s="18"/>
    </row>
    <row r="40" spans="1:12" x14ac:dyDescent="0.2">
      <c r="A40" s="54" t="s">
        <v>31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2" x14ac:dyDescent="0.2">
      <c r="A41" s="51" t="s">
        <v>57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46"/>
    </row>
    <row r="42" spans="1:12" x14ac:dyDescent="0.2">
      <c r="B42" s="18"/>
    </row>
  </sheetData>
  <mergeCells count="8">
    <mergeCell ref="A40:L40"/>
    <mergeCell ref="A41:K41"/>
    <mergeCell ref="C25:G25"/>
    <mergeCell ref="Z1:AB1"/>
    <mergeCell ref="B1:F1"/>
    <mergeCell ref="N1:P1"/>
    <mergeCell ref="R1:T1"/>
    <mergeCell ref="V1:X1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Year Budget</vt:lpstr>
      <vt:lpstr>2 Year Budget</vt:lpstr>
      <vt:lpstr>3 Year Budget</vt:lpstr>
      <vt:lpstr>4 Year Budget</vt:lpstr>
      <vt:lpstr>5 Year Budget</vt:lpstr>
    </vt:vector>
  </TitlesOfParts>
  <Company>Kentucky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</dc:creator>
  <cp:lastModifiedBy>Betty Newsom</cp:lastModifiedBy>
  <cp:lastPrinted>2005-07-26T11:52:24Z</cp:lastPrinted>
  <dcterms:created xsi:type="dcterms:W3CDTF">2003-10-31T20:38:38Z</dcterms:created>
  <dcterms:modified xsi:type="dcterms:W3CDTF">2014-04-04T13:36:49Z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